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BILANCI SKK 2013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Mobiliet dhe pajisjet e
zyrave</t>
        </r>
      </text>
    </comment>
    <comment ref="C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Pajisje prodhimi, mjete
transporti dhe makineri
e pajisje të tjera</t>
        </r>
      </text>
    </comment>
    <comment ref="C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Ndërtesa, struktura,
rrugë dhe investime në
objekte me qira</t>
        </r>
      </text>
    </comment>
    <comment ref="C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Inventari, sipas
përkufizimit të SKK 4, i
klasifikuar sipas
grupeve kryesore</t>
        </r>
      </text>
    </comment>
    <comment ref="C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  <comment ref="C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Derivativë dhe letra me
vlerë, të mbajtura për
tregtim (aksione, bono,
bono korporative,
zotërime në fonde
investimesh etj.)</t>
        </r>
      </text>
    </comment>
    <comment ref="C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Asistencë në formën e
grandeve që nuk është
njohur akoma në të
ardhurat</t>
        </r>
      </text>
    </comment>
    <comment ref="C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</commentList>
</comments>
</file>

<file path=xl/sharedStrings.xml><?xml version="1.0" encoding="utf-8"?>
<sst xmlns="http://schemas.openxmlformats.org/spreadsheetml/2006/main" count="420" uniqueCount="303">
  <si>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</si>
  <si>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</si>
  <si>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</si>
  <si>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</si>
  <si>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</si>
  <si>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</si>
  <si>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</si>
  <si>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</si>
  <si>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</si>
  <si>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</si>
  <si>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Toka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</si>
  <si>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</si>
  <si>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</si>
  <si>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</si>
  <si>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</si>
  <si>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</si>
  <si>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</si>
  <si>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</si>
  <si>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</si>
  <si>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</si>
  <si>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</si>
  <si>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</si>
  <si>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</si>
  <si>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</si>
  <si>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</si>
  <si>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</si>
  <si>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</si>
  <si>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</si>
  <si>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</si>
  <si>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</si>
  <si>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</si>
  <si>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Rregullime për:</t>
  </si>
  <si>
    <t>Amortizimin</t>
  </si>
  <si>
    <t>Humbje nga këmbimet valutore</t>
  </si>
  <si>
    <t>Të ardhura nga investimet</t>
  </si>
  <si>
    <t>Shpenzime për interesa</t>
  </si>
  <si>
    <t>Rritje/rënie në tepricën inventarit</t>
  </si>
  <si>
    <t>PASQYRA  E NDRYSHIMEVE NE KAPITAL</t>
  </si>
  <si>
    <t>Aksione te thesarit</t>
  </si>
  <si>
    <t>Dividentët e paguar</t>
  </si>
  <si>
    <t>Fitimi neto për periudhën kontabël</t>
  </si>
  <si>
    <t>Emetim i kapitalit aksionar</t>
  </si>
  <si>
    <t>Aksione te thesarit te riblera</t>
  </si>
  <si>
    <t>Në një pasqyre të pakonsoliduar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</si>
  <si>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</si>
  <si>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</si>
  <si>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</si>
  <si>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</si>
  <si>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</si>
  <si>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</si>
  <si>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</si>
  <si>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</si>
  <si>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</si>
  <si>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</si>
  <si>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</si>
  <si>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</si>
  <si>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</si>
  <si>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</si>
  <si>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</si>
  <si>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</si>
  <si>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</si>
  <si>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</si>
  <si>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</si>
  <si>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</si>
  <si>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</si>
  <si>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</si>
  <si>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</si>
  <si>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</si>
  <si>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</si>
  <si>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paraqesë drejtpërsëdrejti në pasqyrën e Bilancit dhe jo në shënimet shpjeguese. Sipas</t>
  </si>
  <si>
    <t>SKK2 në këtë rast formati i Bilancit mund të paraqitet si vijon:</t>
  </si>
  <si>
    <t>TOTALI AKTIVEVE AFATSHKURTRA (I)</t>
  </si>
  <si>
    <t>AKTIVET AFATGJATA</t>
  </si>
  <si>
    <t>KAPITALI</t>
  </si>
  <si>
    <t>TOTALI I DETYRIMEVE KAPITALIT (I,II,III)</t>
  </si>
  <si>
    <t>Bilanci -forma e gjate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</si>
  <si>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</si>
  <si>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</si>
  <si>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</si>
  <si>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</si>
  <si>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</si>
  <si>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</si>
  <si>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</si>
  <si>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</si>
  <si>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</si>
  <si>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</si>
  <si>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</si>
  <si>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</si>
  <si>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</si>
  <si>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</si>
  <si>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Totali i të ardhurave dhe shpenzimeve financiare (12.1+/-12.2+/-12.3+/-12.4)</t>
  </si>
  <si>
    <t>Fitimi (humbja) para tatimit (9+/-13)</t>
  </si>
  <si>
    <t>Fitmi (humbja) neto e vitit financiar (14-15)</t>
  </si>
  <si>
    <t>Elementët e pasqyrave të konsoliduara</t>
  </si>
  <si>
    <t xml:space="preserve">Shpenzimet e tatimit mbi fitimin </t>
  </si>
  <si>
    <t>Fluksi monetar nga veprimtaritë e shfrytëzimit</t>
  </si>
  <si>
    <t>Interesi i paguar</t>
  </si>
  <si>
    <t>Tatim mbi fitimin i paguar</t>
  </si>
  <si>
    <t>Fluksi monetar nga veprimtaritë investuese</t>
  </si>
  <si>
    <t>Interesi i arkëtuar</t>
  </si>
  <si>
    <t>Dividendët e arkëtuar</t>
  </si>
  <si>
    <t>Pagesat e detyrimeve të qirasë financiare</t>
  </si>
  <si>
    <t xml:space="preserve">Pasqyra e fluksit monetar – Metoda idirekte 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</si>
  <si>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</si>
  <si>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</si>
  <si>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</si>
  <si>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</si>
  <si>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</si>
  <si>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Të ardhura nga emetimi i kapitalit aksioner</t>
  </si>
  <si>
    <t>Dividendët e paguar</t>
  </si>
  <si>
    <t>Gjendjet dhe levizjet</t>
  </si>
  <si>
    <t>Ndertesa</t>
  </si>
  <si>
    <t>C</t>
  </si>
  <si>
    <t>Pasqyre llogaritese dhe kontrolli i amortizimit fiskal</t>
  </si>
  <si>
    <t>Shuma</t>
  </si>
  <si>
    <t>Kontrolli</t>
  </si>
  <si>
    <t>FITIMI NETO PARA TATIMIT</t>
  </si>
  <si>
    <t>SHPENZIME TE PAZBRITESHME (+)</t>
  </si>
  <si>
    <t>Amortizime tej normave fiskale</t>
  </si>
  <si>
    <t>Shpezime pritje e dhurime tej kufirit tatimor</t>
  </si>
  <si>
    <t>Gjoba,penalitete,demshperblime</t>
  </si>
  <si>
    <t>Provizione qe nuk njihen</t>
  </si>
  <si>
    <t>Shpenzime pa dok. ose jo te rregullta</t>
  </si>
  <si>
    <t>PJESA E HUMBJES SE MBARTUR(-)</t>
  </si>
  <si>
    <t xml:space="preserve">Shperndarja e fitimit </t>
  </si>
  <si>
    <t>Fitimi gjithsej i akumuluar</t>
  </si>
  <si>
    <t>Destinuar per shtese kapitali</t>
  </si>
  <si>
    <t>Destinuar per rezerva</t>
  </si>
  <si>
    <t>Destinuar per dividente</t>
  </si>
  <si>
    <t xml:space="preserve">Shtesat </t>
  </si>
  <si>
    <t xml:space="preserve">Pakesimet </t>
  </si>
  <si>
    <t>D</t>
  </si>
  <si>
    <t>Amortizimi per daljet e AAM-ve</t>
  </si>
  <si>
    <t>Makineri dhe paisje</t>
  </si>
  <si>
    <t>Gjendja dhe ndryshimet e AAM-ve, amortizimet dhe zhvleresimet</t>
  </si>
  <si>
    <t>Aktivet te tjera afatgjata materiale</t>
  </si>
  <si>
    <t>Fitimet(humbja) e pashpërndara</t>
  </si>
  <si>
    <t>PROCESI I AUDITIMIT</t>
  </si>
  <si>
    <t>Totali i Kapitalit (III)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</si>
  <si>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</si>
  <si>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</si>
  <si>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</si>
  <si>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</si>
  <si>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</si>
  <si>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</si>
  <si>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</si>
  <si>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</si>
  <si>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</si>
  <si>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</si>
  <si>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</si>
  <si>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</si>
  <si>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</si>
  <si>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</si>
  <si>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Bilanci -forma e shkurter</t>
  </si>
  <si>
    <t>Kapitali i rregjistruar(aksionar)</t>
  </si>
  <si>
    <t>Kontrolli kuadrimit aktiv-pasiv</t>
  </si>
  <si>
    <t>Njësia ekonomike mund të zgjedhë që informacionet për nëzërat e bilancit, t’i</t>
  </si>
  <si>
    <t>PASIVI</t>
  </si>
  <si>
    <t>Materialet e konsumuara,mallrat dhe sherbimet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</si>
  <si>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</si>
  <si>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</si>
  <si>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</si>
  <si>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</si>
  <si>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</si>
  <si>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</si>
  <si>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Te tjera(interesa bankare mbi 1:4)</t>
  </si>
  <si>
    <t>IV</t>
  </si>
  <si>
    <t>V</t>
  </si>
  <si>
    <t>VI</t>
  </si>
  <si>
    <t>FITIMI (HUMBJA) TATIMORE(I+II-III)</t>
  </si>
  <si>
    <t>Kontrolli kuadrimit Bilanc forme e gjate-farme e shkurter</t>
  </si>
  <si>
    <t>Leasing</t>
  </si>
  <si>
    <t>Afat gjate(mbi 12 muaj)</t>
  </si>
  <si>
    <t>Afat shkurter(nen 12 muaj)</t>
  </si>
  <si>
    <t>Spjegime dhe komente per zera te ndryshem te bilancit</t>
  </si>
  <si>
    <t>Numri mesatar i punonjesve dhe pagat sipas  kategorite kryesore jane si me poshte :</t>
  </si>
  <si>
    <t>Kategorite</t>
  </si>
  <si>
    <t>Numer mesatari</t>
  </si>
  <si>
    <t>Administrator, menaxher</t>
  </si>
  <si>
    <t>Specialist me arsim universitar</t>
  </si>
  <si>
    <t>Teknike</t>
  </si>
  <si>
    <t>Puntor</t>
  </si>
  <si>
    <t>Paga</t>
  </si>
  <si>
    <t>Sgurime punedhenesi</t>
  </si>
  <si>
    <t xml:space="preserve">(i) </t>
  </si>
  <si>
    <t>Aktivet e mbajtura për tregtim</t>
  </si>
  <si>
    <t xml:space="preserve">(ii) </t>
  </si>
  <si>
    <t>Llogari / Kërkesa të arkëtueshme</t>
  </si>
  <si>
    <t>Llogari / Kërkesa të tjera të arkëtueshme</t>
  </si>
  <si>
    <t>Instrumente të tjera borxhi</t>
  </si>
  <si>
    <t xml:space="preserve">(iii) </t>
  </si>
  <si>
    <t>Investime të tjera financiare</t>
  </si>
  <si>
    <t xml:space="preserve">(iv) </t>
  </si>
  <si>
    <t xml:space="preserve">(v) </t>
  </si>
  <si>
    <t>Lëndët e para</t>
  </si>
  <si>
    <t>Prodhim në proces</t>
  </si>
  <si>
    <t>Produkte të gatshme</t>
  </si>
  <si>
    <t>Mallra për rishitje</t>
  </si>
  <si>
    <t>Parapagesat për furnizime</t>
  </si>
  <si>
    <t>AKTIVET AFATSHKURTERA</t>
  </si>
  <si>
    <t>Pjesëmarrje të tjera në njësi të kontrolluara (vetëm në PF)</t>
  </si>
  <si>
    <t>Aksione dhe investime të tjera në pjesëmarrje</t>
  </si>
  <si>
    <t>Aksione dhe letra të tjera me vlerë</t>
  </si>
  <si>
    <t>Llogari / Kërkesa të arkëtueshme afatgjata</t>
  </si>
  <si>
    <t>Ndërtesa</t>
  </si>
  <si>
    <t>Makineri dhe pajisje</t>
  </si>
  <si>
    <t>Aktive të tjera afatgjata materiale (me vl.kontab.)</t>
  </si>
  <si>
    <t>Emri i mirë</t>
  </si>
  <si>
    <t>Shpenzimet e zhvillimit</t>
  </si>
  <si>
    <t>Aktive të tjera afatgjata jomateriale</t>
  </si>
  <si>
    <t>Huatë dhe obligacionet afatshkurtra</t>
  </si>
  <si>
    <t>Kthimet / ripagesat e huave afatgjata</t>
  </si>
  <si>
    <t>Bono të konvertueshme</t>
  </si>
  <si>
    <t>Të pagueshme ndaj furnitorëve</t>
  </si>
  <si>
    <t>Të pagueshme ndaj punonjësve</t>
  </si>
  <si>
    <t>Detyrimet tatimore+sig.shoqerore</t>
  </si>
  <si>
    <t>Hua të tjera</t>
  </si>
  <si>
    <t>Parapagimet e arkëtuara</t>
  </si>
  <si>
    <t>Hua, bono dhe detyrime nga qeraja financiare</t>
  </si>
  <si>
    <t>Bonot e konvertueshme</t>
  </si>
  <si>
    <t>Nr.</t>
  </si>
  <si>
    <t>Referencat Nr.llog.</t>
  </si>
  <si>
    <t>601-608</t>
  </si>
  <si>
    <t>Të ardhura të tjera nga veprimtaritë e shfrytëzimit (Puna e kryer nga njesia ekonomike raportuese për qëllimet e veta dhe e kapitalizuar</t>
  </si>
  <si>
    <t>68…</t>
  </si>
  <si>
    <t>71…</t>
  </si>
  <si>
    <t>641-648..</t>
  </si>
  <si>
    <t>702-708…</t>
  </si>
  <si>
    <t>61-63</t>
  </si>
  <si>
    <t>763 764 765 664 665</t>
  </si>
  <si>
    <t>767, 667</t>
  </si>
  <si>
    <t>769, 669</t>
  </si>
  <si>
    <t>768, 668</t>
  </si>
  <si>
    <t>Të ardhurat dhe shpenzimet financiare nga investime të tjera financiare afatgjata</t>
  </si>
  <si>
    <t xml:space="preserve">Të ardhurat dhe shpenzimet nga interesat </t>
  </si>
  <si>
    <t xml:space="preserve">Fitimet (humbjet) nga kursi i këmbimi </t>
  </si>
  <si>
    <t>Mjete monetare (MM) neto nga aktivitetet e shfrytëzimit</t>
  </si>
  <si>
    <t>Mjete monetare (MM) neto e përdorur në aktivitetet investuese</t>
  </si>
  <si>
    <t>Mjete monetare (MM) neto e përdorur në aktivitetet financiare</t>
  </si>
  <si>
    <t xml:space="preserve">Të ardhura dhe shpenzime të tjera financiare </t>
  </si>
  <si>
    <r>
      <t xml:space="preserve">Fitimi para tatimit  </t>
    </r>
    <r>
      <rPr>
        <b/>
        <i/>
        <u val="single"/>
        <sz val="12"/>
        <color indexed="12"/>
        <rFont val="Arial"/>
        <family val="2"/>
      </rPr>
      <t>(Fitimi i Bilancit)</t>
    </r>
  </si>
  <si>
    <t>Kapitali aksionar që i përket aksionarëve të shoqërisë mëmë</t>
  </si>
  <si>
    <t xml:space="preserve">Rezerva statusore dhe ligjore  </t>
  </si>
  <si>
    <t>Rezerva te konvertimit te rezervave te huaja</t>
  </si>
  <si>
    <t>Fitimi i pashpërndarë</t>
  </si>
  <si>
    <t>Zoterimet e aksionereve te pakices</t>
  </si>
  <si>
    <t>Efekti i ndryshimeve ne politikat kontabël</t>
  </si>
  <si>
    <t>Pozicioni i rregulluar</t>
  </si>
  <si>
    <t>Efektet e ndryshimit te kurseve te kembimit gjate konsolidimit</t>
  </si>
  <si>
    <t>Totali ie te ardhurave apo i shpenzimeve qe nuk jane njohur ne pasqyren e te ardhurave dhe shpenzimeve</t>
  </si>
  <si>
    <t>Fitimi neto i vitit financiar</t>
  </si>
  <si>
    <t>Transferime ne rezervën e detyrueshme statutore</t>
  </si>
  <si>
    <t>Emetimi i kapitalit aksionar</t>
  </si>
  <si>
    <t>FITIMI (HUMBJA) NETO I USHTRIMIT(I-V)</t>
  </si>
  <si>
    <t>TOTALI I AKTIVEVE ( I + II )</t>
  </si>
  <si>
    <t>SHUMA</t>
  </si>
  <si>
    <t>512, 531</t>
  </si>
  <si>
    <t>311, 312, 327</t>
  </si>
  <si>
    <t>213, 215</t>
  </si>
  <si>
    <t>431.442. 4456</t>
  </si>
  <si>
    <t>Pasqyra e fluksit monetar</t>
  </si>
  <si>
    <t xml:space="preserve">Shoqeria : "DELIA ENERGJI "  sh.p.k  Tiranë. </t>
  </si>
  <si>
    <t>Amortizimi per gjendjet 01.01.09</t>
  </si>
  <si>
    <t>Korigjimi amort. per daljet 2009</t>
  </si>
  <si>
    <t>Amortizimi per shtesat 2009</t>
  </si>
  <si>
    <t xml:space="preserve">Shoqeria : "DELIA ENERGJI "  shpk Tiranë. </t>
  </si>
  <si>
    <t>viti 2011</t>
  </si>
  <si>
    <t>viti 2010</t>
  </si>
  <si>
    <t>viti 2009</t>
  </si>
  <si>
    <t>Pozicioni më 31 Dhjetor 2011</t>
  </si>
  <si>
    <t>DIF.</t>
  </si>
  <si>
    <t>ARDH</t>
  </si>
  <si>
    <t>HUMBJE</t>
  </si>
  <si>
    <t>SHPENZ</t>
  </si>
  <si>
    <t>viti 20111</t>
  </si>
  <si>
    <t>VITI 2012</t>
  </si>
  <si>
    <t>Pozicioni më 31 Dhjetor 2012</t>
  </si>
  <si>
    <t>viti 2012</t>
  </si>
  <si>
    <t>shuma</t>
  </si>
  <si>
    <t>444, 4455</t>
  </si>
  <si>
    <t xml:space="preserve"> </t>
  </si>
  <si>
    <t>TOTALI</t>
  </si>
  <si>
    <t>Ushtrimi 2012 (000 leke)</t>
  </si>
  <si>
    <t>PASQYRAT FINANCIARE TE  USHTRIMIT KONTABEL  2013</t>
  </si>
  <si>
    <t>Viti raportues        deri në 31.12.2013</t>
  </si>
  <si>
    <t>Viti paraardhës 31.12.2012</t>
  </si>
  <si>
    <t>Viti raportues 31.12.2013</t>
  </si>
  <si>
    <t>Viti Ushtrimor        deri në 31.12.2013</t>
  </si>
  <si>
    <t>Viti Paraardhës 31.12.2012</t>
  </si>
  <si>
    <t>Ushtrimi 2013 (000 leke)</t>
  </si>
  <si>
    <t>viti 2013</t>
  </si>
  <si>
    <t>218, 2141</t>
  </si>
  <si>
    <t>Pozicioni më 31 Dhjetor 2013</t>
  </si>
  <si>
    <t>PERCAKTIMI I REZULTATIT TATIMOR  VITI 2013</t>
  </si>
  <si>
    <t>VITI 2013</t>
  </si>
  <si>
    <t>Kosto e AAM-ve me 01.01.2013</t>
  </si>
  <si>
    <t>Kosto e AAM-ve 31.12.2013</t>
  </si>
  <si>
    <t>Amortizimi AAM-ve 01.01.2013</t>
  </si>
  <si>
    <t>Amortizimi i AAM-ve 31.12.2013</t>
  </si>
  <si>
    <t>Zhvleresimi AAM-ve 01.01.2013</t>
  </si>
  <si>
    <t>Zhvleresimi AAM-ve 31.12.2013</t>
  </si>
  <si>
    <t>Vlera neto e AAM-ve 01.01.2013</t>
  </si>
  <si>
    <t>Vlera neto e AAM-ve 31.12.2013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</si>
</sst>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#,##0_);\-#,##0"/>
    <numFmt numFmtId="175" formatCode="0.0"/>
    <numFmt numFmtId="176" formatCode="_(* #,##0.0_);_(* \(#,##0.0\);_(* &quot;-&quot;??_);_(@_)"/>
    <numFmt numFmtId="177" formatCode="#,##0;[Red]#,##0"/>
    <numFmt numFmtId="178" formatCode="#,##0.0;[Red]#,##0.0"/>
    <numFmt numFmtId="179" formatCode="#,##0.00;[Red]#,##0.00"/>
    <numFmt numFmtId="180" formatCode="#,##0.000;[Red]#,##0.000"/>
    <numFmt numFmtId="181" formatCode="#,##0.0000;[Red]#,##0.0000"/>
    <numFmt numFmtId="182" formatCode="#,##0.00000;[Red]#,##0.00000"/>
    <numFmt numFmtId="183" formatCode="#,##0.000000;[Red]#,##0.000000"/>
    <numFmt numFmtId="184" formatCode="#,##0.0000000;[Red]#,##0.0000000"/>
    <numFmt numFmtId="185" formatCode="#,##0.00000000;[Red]#,##0.00000000"/>
    <numFmt numFmtId="186" formatCode="#,##0.0_);\(#,##0.0\)"/>
    <numFmt numFmtId="187" formatCode="#,##0.000_);\(#,##0.000\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#,##0.0_);\-#,##0.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i/>
      <u val="single"/>
      <sz val="8"/>
      <color indexed="8"/>
      <name val="Arial"/>
      <family val="2"/>
    </font>
    <font>
      <b/>
      <sz val="8"/>
      <color indexed="49"/>
      <name val="Arial"/>
      <family val="2"/>
    </font>
    <font>
      <b/>
      <sz val="10"/>
      <color indexed="8"/>
      <name val="Arial"/>
      <family val="2"/>
    </font>
    <font>
      <b/>
      <sz val="8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4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6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0"/>
      <color indexed="8"/>
      <name val="Arial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18"/>
      <name val="Arial"/>
      <family val="2"/>
    </font>
    <font>
      <b/>
      <i/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Calibri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1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12"/>
      <name val="Calibri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2"/>
      <color indexed="62"/>
      <name val="Arial Narrow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0"/>
    </font>
    <font>
      <sz val="11"/>
      <color indexed="16"/>
      <name val="Calibri"/>
      <family val="2"/>
    </font>
    <font>
      <b/>
      <i/>
      <u val="single"/>
      <sz val="11"/>
      <color indexed="6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49"/>
      </left>
      <right style="thin">
        <color indexed="9"/>
      </right>
      <top style="thin"/>
      <bottom style="double"/>
    </border>
    <border>
      <left/>
      <right style="thin">
        <color indexed="9"/>
      </right>
      <top style="thin"/>
      <bottom style="double"/>
    </border>
    <border>
      <left/>
      <right style="thin">
        <color indexed="49"/>
      </right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double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double">
        <color indexed="48"/>
      </right>
      <top style="thin">
        <color indexed="48"/>
      </top>
      <bottom style="thin">
        <color indexed="48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thin">
        <color indexed="48"/>
      </bottom>
    </border>
    <border>
      <left style="double">
        <color indexed="48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double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double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double">
        <color indexed="48"/>
      </bottom>
    </border>
    <border>
      <left style="thin">
        <color indexed="48"/>
      </left>
      <right style="double">
        <color indexed="48"/>
      </right>
      <top>
        <color indexed="63"/>
      </top>
      <bottom style="double">
        <color indexed="48"/>
      </bottom>
    </border>
    <border>
      <left>
        <color indexed="63"/>
      </left>
      <right style="double">
        <color indexed="48"/>
      </right>
      <top style="double">
        <color indexed="48"/>
      </top>
      <bottom style="thin">
        <color indexed="48"/>
      </bottom>
    </border>
    <border>
      <left style="double">
        <color indexed="48"/>
      </left>
      <right style="thin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double">
        <color indexed="48"/>
      </left>
      <right style="thin">
        <color indexed="48"/>
      </right>
      <top>
        <color indexed="63"/>
      </top>
      <bottom style="double">
        <color indexed="48"/>
      </bottom>
    </border>
    <border>
      <left style="double">
        <color indexed="48"/>
      </left>
      <right>
        <color indexed="63"/>
      </right>
      <top style="double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double">
        <color indexed="48"/>
      </top>
      <bottom style="thin">
        <color indexed="48"/>
      </bottom>
    </border>
    <border>
      <left style="double">
        <color indexed="48"/>
      </left>
      <right>
        <color indexed="63"/>
      </right>
      <top>
        <color indexed="63"/>
      </top>
      <bottom style="double">
        <color indexed="48"/>
      </bottom>
    </border>
    <border>
      <left style="hair"/>
      <right style="hair"/>
      <top style="thin">
        <color indexed="48"/>
      </top>
      <bottom style="thin">
        <color indexed="48"/>
      </bottom>
    </border>
    <border>
      <left>
        <color indexed="63"/>
      </left>
      <right/>
      <top/>
      <bottom style="double"/>
    </border>
    <border>
      <left style="hair"/>
      <right style="hair"/>
      <top style="double">
        <color indexed="48"/>
      </top>
      <bottom>
        <color indexed="63"/>
      </bottom>
    </border>
    <border>
      <left style="hair"/>
      <right style="double">
        <color indexed="48"/>
      </right>
      <top style="double">
        <color indexed="48"/>
      </top>
      <bottom>
        <color indexed="63"/>
      </bottom>
    </border>
    <border>
      <left style="hair"/>
      <right style="double">
        <color indexed="48"/>
      </right>
      <top style="thin">
        <color indexed="48"/>
      </top>
      <bottom style="thin">
        <color indexed="48"/>
      </bottom>
    </border>
    <border>
      <left style="double">
        <color indexed="48"/>
      </left>
      <right style="hair"/>
      <top style="double">
        <color indexed="48"/>
      </top>
      <bottom>
        <color indexed="63"/>
      </bottom>
    </border>
    <border>
      <left style="double">
        <color indexed="48"/>
      </left>
      <right style="hair"/>
      <top style="thin">
        <color indexed="48"/>
      </top>
      <bottom style="thin">
        <color indexed="48"/>
      </bottom>
    </border>
    <border>
      <left style="double">
        <color indexed="48"/>
      </left>
      <right style="hair"/>
      <top>
        <color indexed="63"/>
      </top>
      <bottom style="double">
        <color indexed="48"/>
      </bottom>
    </border>
    <border>
      <left style="hair"/>
      <right style="hair"/>
      <top>
        <color indexed="63"/>
      </top>
      <bottom style="double">
        <color indexed="48"/>
      </bottom>
    </border>
    <border>
      <left style="hair"/>
      <right style="double">
        <color indexed="48"/>
      </right>
      <top>
        <color indexed="63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double">
        <color indexed="48"/>
      </top>
      <bottom style="double">
        <color indexed="48"/>
      </bottom>
    </border>
    <border>
      <left>
        <color indexed="63"/>
      </left>
      <right style="double">
        <color indexed="48"/>
      </right>
      <top style="double">
        <color indexed="48"/>
      </top>
      <bottom style="double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double">
        <color indexed="48"/>
      </bottom>
    </border>
    <border>
      <left style="double">
        <color indexed="48"/>
      </left>
      <right style="thin">
        <color indexed="48"/>
      </right>
      <top style="double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double">
        <color indexed="48"/>
      </top>
      <bottom style="thin">
        <color indexed="48"/>
      </bottom>
    </border>
    <border>
      <left style="thin">
        <color indexed="48"/>
      </left>
      <right style="double">
        <color indexed="48"/>
      </right>
      <top style="double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double">
        <color indexed="48"/>
      </top>
      <bottom style="thin">
        <color indexed="48"/>
      </bottom>
    </border>
    <border>
      <left style="thin">
        <color indexed="48"/>
      </left>
      <right style="double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double">
        <color indexed="48"/>
      </right>
      <top style="thin">
        <color indexed="48"/>
      </top>
      <bottom style="thin">
        <color indexed="48"/>
      </bottom>
    </border>
    <border>
      <left style="double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double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double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double">
        <color indexed="48"/>
      </left>
      <right style="thin">
        <color indexed="48"/>
      </right>
      <top style="double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double">
        <color indexed="48"/>
      </bottom>
    </border>
    <border>
      <left>
        <color indexed="63"/>
      </left>
      <right style="double">
        <color indexed="48"/>
      </right>
      <top style="thin">
        <color indexed="48"/>
      </top>
      <bottom style="double">
        <color indexed="48"/>
      </bottom>
    </border>
    <border>
      <left style="double">
        <color indexed="48"/>
      </left>
      <right style="double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 style="double">
        <color indexed="48"/>
      </right>
      <top style="thin">
        <color indexed="48"/>
      </top>
      <bottom style="thin">
        <color indexed="48"/>
      </bottom>
    </border>
    <border>
      <left style="double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double">
        <color indexed="48"/>
      </left>
      <right style="double">
        <color indexed="48"/>
      </right>
      <top>
        <color indexed="63"/>
      </top>
      <bottom style="thin">
        <color indexed="48"/>
      </bottom>
    </border>
    <border>
      <left style="double">
        <color indexed="48"/>
      </left>
      <right style="double">
        <color indexed="48"/>
      </right>
      <top>
        <color indexed="63"/>
      </top>
      <bottom style="double">
        <color indexed="48"/>
      </bottom>
    </border>
    <border>
      <left style="thin">
        <color indexed="48"/>
      </left>
      <right style="double">
        <color indexed="48"/>
      </right>
      <top style="double">
        <color indexed="48"/>
      </top>
      <bottom>
        <color indexed="63"/>
      </bottom>
    </border>
    <border>
      <left style="thin">
        <color indexed="48"/>
      </left>
      <right style="double">
        <color indexed="48"/>
      </right>
      <top style="thin">
        <color indexed="48"/>
      </top>
      <bottom style="double">
        <color indexed="48"/>
      </bottom>
    </border>
    <border>
      <left style="double">
        <color indexed="48"/>
      </left>
      <right style="thin">
        <color indexed="48"/>
      </right>
      <top style="thin">
        <color indexed="48"/>
      </top>
      <bottom style="double">
        <color indexed="48"/>
      </bottom>
    </border>
    <border>
      <left style="double">
        <color indexed="48"/>
      </left>
      <right>
        <color indexed="63"/>
      </right>
      <top style="double">
        <color indexed="48"/>
      </top>
      <bottom style="double">
        <color indexed="48"/>
      </bottom>
    </border>
    <border>
      <left style="thin">
        <color indexed="48"/>
      </left>
      <right style="double">
        <color indexed="48"/>
      </right>
      <top style="double">
        <color indexed="48"/>
      </top>
      <bottom style="double">
        <color indexed="48"/>
      </bottom>
    </border>
    <border>
      <left>
        <color indexed="63"/>
      </left>
      <right style="thin">
        <color indexed="48"/>
      </right>
      <top style="double">
        <color indexed="48"/>
      </top>
      <bottom style="double">
        <color indexed="48"/>
      </bottom>
    </border>
    <border>
      <left style="double">
        <color indexed="48"/>
      </left>
      <right style="double">
        <color indexed="48"/>
      </right>
      <top style="double">
        <color indexed="48"/>
      </top>
      <bottom style="double">
        <color indexed="48"/>
      </bottom>
    </border>
    <border>
      <left style="double">
        <color indexed="48"/>
      </left>
      <right style="thin">
        <color indexed="48"/>
      </right>
      <top style="double">
        <color indexed="48"/>
      </top>
      <bottom style="thin"/>
    </border>
    <border>
      <left style="thin">
        <color indexed="48"/>
      </left>
      <right style="thin">
        <color indexed="48"/>
      </right>
      <top style="double">
        <color indexed="48"/>
      </top>
      <bottom style="thin"/>
    </border>
    <border>
      <left style="double">
        <color indexed="48"/>
      </left>
      <right style="thin">
        <color indexed="48"/>
      </right>
      <top style="thin"/>
      <bottom style="double">
        <color indexed="48"/>
      </bottom>
    </border>
    <border>
      <left style="thin">
        <color indexed="48"/>
      </left>
      <right style="thin">
        <color indexed="48"/>
      </right>
      <top style="thin"/>
      <bottom style="double">
        <color indexed="48"/>
      </bottom>
    </border>
    <border>
      <left>
        <color indexed="63"/>
      </left>
      <right style="double">
        <color indexed="48"/>
      </right>
      <top style="thin"/>
      <bottom style="double">
        <color indexed="48"/>
      </bottom>
    </border>
    <border>
      <left style="thin">
        <color indexed="48"/>
      </left>
      <right>
        <color indexed="63"/>
      </right>
      <top style="double">
        <color indexed="48"/>
      </top>
      <bottom style="thin">
        <color indexed="48"/>
      </bottom>
    </border>
    <border>
      <left>
        <color indexed="63"/>
      </left>
      <right style="double">
        <color indexed="48"/>
      </right>
      <top style="double">
        <color indexed="48"/>
      </top>
      <bottom style="thin"/>
    </border>
    <border>
      <left/>
      <right style="double">
        <color indexed="63"/>
      </right>
      <top/>
      <bottom/>
    </border>
    <border>
      <left style="thin">
        <color indexed="48"/>
      </left>
      <right>
        <color indexed="63"/>
      </right>
      <top style="double">
        <color indexed="48"/>
      </top>
      <bottom style="double">
        <color indexed="48"/>
      </bottom>
    </border>
    <border>
      <left style="thin">
        <color indexed="4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29" borderId="1" applyNumberFormat="0" applyAlignment="0" applyProtection="0"/>
    <xf numFmtId="0" fontId="88" fillId="0" borderId="6" applyNumberFormat="0" applyFill="0" applyAlignment="0" applyProtection="0"/>
    <xf numFmtId="0" fontId="89" fillId="30" borderId="0" applyNumberFormat="0" applyBorder="0" applyAlignment="0" applyProtection="0"/>
    <xf numFmtId="0" fontId="1" fillId="31" borderId="7" applyNumberFormat="0" applyFont="0" applyAlignment="0" applyProtection="0"/>
    <xf numFmtId="0" fontId="90" fillId="26" borderId="8" applyNumberFormat="0" applyAlignment="0" applyProtection="0"/>
    <xf numFmtId="9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63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37" fontId="6" fillId="4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173" fontId="2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32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86" fillId="32" borderId="5" xfId="51" applyFill="1" applyAlignment="1">
      <alignment/>
    </xf>
    <xf numFmtId="0" fontId="9" fillId="32" borderId="0" xfId="0" applyFont="1" applyFill="1" applyBorder="1" applyAlignment="1">
      <alignment/>
    </xf>
    <xf numFmtId="0" fontId="16" fillId="28" borderId="0" xfId="48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173" fontId="9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7" fillId="27" borderId="2" xfId="41" applyFont="1" applyAlignment="1">
      <alignment horizontal="center"/>
    </xf>
    <xf numFmtId="0" fontId="18" fillId="33" borderId="0" xfId="0" applyFont="1" applyFill="1" applyAlignment="1">
      <alignment/>
    </xf>
    <xf numFmtId="173" fontId="0" fillId="0" borderId="0" xfId="0" applyNumberFormat="1" applyAlignment="1">
      <alignment/>
    </xf>
    <xf numFmtId="173" fontId="9" fillId="0" borderId="0" xfId="42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0" fontId="19" fillId="34" borderId="0" xfId="0" applyFont="1" applyFill="1" applyAlignment="1">
      <alignment/>
    </xf>
    <xf numFmtId="0" fontId="9" fillId="0" borderId="10" xfId="0" applyFont="1" applyBorder="1" applyAlignment="1">
      <alignment/>
    </xf>
    <xf numFmtId="171" fontId="9" fillId="0" borderId="11" xfId="42" applyFont="1" applyBorder="1" applyAlignment="1">
      <alignment/>
    </xf>
    <xf numFmtId="0" fontId="9" fillId="0" borderId="12" xfId="0" applyFont="1" applyBorder="1" applyAlignment="1">
      <alignment/>
    </xf>
    <xf numFmtId="171" fontId="9" fillId="0" borderId="13" xfId="42" applyFont="1" applyBorder="1" applyAlignment="1">
      <alignment/>
    </xf>
    <xf numFmtId="0" fontId="9" fillId="0" borderId="14" xfId="0" applyFont="1" applyBorder="1" applyAlignment="1">
      <alignment/>
    </xf>
    <xf numFmtId="171" fontId="9" fillId="0" borderId="15" xfId="42" applyFont="1" applyBorder="1" applyAlignment="1">
      <alignment/>
    </xf>
    <xf numFmtId="171" fontId="9" fillId="0" borderId="0" xfId="42" applyFont="1" applyBorder="1" applyAlignment="1">
      <alignment/>
    </xf>
    <xf numFmtId="0" fontId="17" fillId="0" borderId="0" xfId="4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6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Alignment="1">
      <alignment/>
    </xf>
    <xf numFmtId="0" fontId="23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/>
    </xf>
    <xf numFmtId="0" fontId="28" fillId="12" borderId="0" xfId="25" applyFont="1" applyBorder="1" applyAlignment="1">
      <alignment/>
    </xf>
    <xf numFmtId="173" fontId="23" fillId="0" borderId="19" xfId="42" applyNumberFormat="1" applyFont="1" applyFill="1" applyBorder="1" applyAlignment="1">
      <alignment/>
    </xf>
    <xf numFmtId="0" fontId="3" fillId="0" borderId="20" xfId="51" applyFont="1" applyFill="1" applyBorder="1" applyAlignment="1">
      <alignment/>
    </xf>
    <xf numFmtId="173" fontId="23" fillId="0" borderId="20" xfId="42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3" fillId="36" borderId="20" xfId="51" applyFont="1" applyFill="1" applyBorder="1" applyAlignment="1">
      <alignment/>
    </xf>
    <xf numFmtId="0" fontId="3" fillId="36" borderId="20" xfId="51" applyFont="1" applyFill="1" applyBorder="1" applyAlignment="1">
      <alignment horizontal="left"/>
    </xf>
    <xf numFmtId="173" fontId="14" fillId="36" borderId="20" xfId="42" applyNumberFormat="1" applyFont="1" applyFill="1" applyBorder="1" applyAlignment="1">
      <alignment/>
    </xf>
    <xf numFmtId="173" fontId="14" fillId="36" borderId="20" xfId="61" applyNumberFormat="1" applyFont="1" applyFill="1" applyBorder="1" applyAlignment="1">
      <alignment/>
    </xf>
    <xf numFmtId="173" fontId="23" fillId="36" borderId="20" xfId="42" applyNumberFormat="1" applyFont="1" applyFill="1" applyBorder="1" applyAlignment="1">
      <alignment/>
    </xf>
    <xf numFmtId="0" fontId="14" fillId="6" borderId="20" xfId="19" applyFont="1" applyBorder="1" applyAlignment="1">
      <alignment/>
    </xf>
    <xf numFmtId="173" fontId="14" fillId="6" borderId="20" xfId="19" applyNumberFormat="1" applyFont="1" applyBorder="1" applyAlignment="1">
      <alignment/>
    </xf>
    <xf numFmtId="173" fontId="14" fillId="6" borderId="21" xfId="19" applyNumberFormat="1" applyFont="1" applyBorder="1" applyAlignment="1">
      <alignment/>
    </xf>
    <xf numFmtId="0" fontId="29" fillId="0" borderId="20" xfId="19" applyFont="1" applyFill="1" applyBorder="1" applyAlignment="1">
      <alignment/>
    </xf>
    <xf numFmtId="173" fontId="29" fillId="0" borderId="20" xfId="19" applyNumberFormat="1" applyFont="1" applyFill="1" applyBorder="1" applyAlignment="1">
      <alignment/>
    </xf>
    <xf numFmtId="173" fontId="29" fillId="0" borderId="0" xfId="19" applyNumberFormat="1" applyFont="1" applyFill="1" applyBorder="1" applyAlignment="1">
      <alignment/>
    </xf>
    <xf numFmtId="0" fontId="3" fillId="0" borderId="20" xfId="50" applyFont="1" applyFill="1" applyBorder="1" applyAlignment="1">
      <alignment/>
    </xf>
    <xf numFmtId="0" fontId="29" fillId="0" borderId="20" xfId="25" applyFont="1" applyFill="1" applyBorder="1" applyAlignment="1">
      <alignment/>
    </xf>
    <xf numFmtId="0" fontId="3" fillId="0" borderId="22" xfId="51" applyFont="1" applyFill="1" applyBorder="1" applyAlignment="1">
      <alignment/>
    </xf>
    <xf numFmtId="0" fontId="3" fillId="0" borderId="22" xfId="51" applyFont="1" applyFill="1" applyBorder="1" applyAlignment="1">
      <alignment horizontal="left"/>
    </xf>
    <xf numFmtId="173" fontId="23" fillId="0" borderId="22" xfId="42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0" fontId="14" fillId="6" borderId="23" xfId="19" applyFont="1" applyBorder="1" applyAlignment="1">
      <alignment/>
    </xf>
    <xf numFmtId="173" fontId="14" fillId="6" borderId="23" xfId="19" applyNumberFormat="1" applyFont="1" applyBorder="1" applyAlignment="1">
      <alignment/>
    </xf>
    <xf numFmtId="0" fontId="28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5" fillId="0" borderId="0" xfId="42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14" fillId="0" borderId="0" xfId="42" applyNumberFormat="1" applyFont="1" applyBorder="1" applyAlignment="1">
      <alignment/>
    </xf>
    <xf numFmtId="173" fontId="31" fillId="28" borderId="0" xfId="48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4" borderId="0" xfId="0" applyFont="1" applyFill="1" applyAlignment="1">
      <alignment/>
    </xf>
    <xf numFmtId="173" fontId="33" fillId="0" borderId="0" xfId="0" applyNumberFormat="1" applyFont="1" applyAlignment="1">
      <alignment/>
    </xf>
    <xf numFmtId="37" fontId="33" fillId="0" borderId="0" xfId="0" applyNumberFormat="1" applyFont="1" applyAlignment="1">
      <alignment/>
    </xf>
    <xf numFmtId="49" fontId="37" fillId="0" borderId="0" xfId="0" applyNumberFormat="1" applyFont="1" applyFill="1" applyAlignment="1">
      <alignment horizontal="left"/>
    </xf>
    <xf numFmtId="0" fontId="28" fillId="6" borderId="21" xfId="19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4" borderId="0" xfId="0" applyFont="1" applyFill="1" applyAlignment="1">
      <alignment/>
    </xf>
    <xf numFmtId="173" fontId="3" fillId="0" borderId="0" xfId="42" applyNumberFormat="1" applyFont="1" applyBorder="1" applyAlignment="1">
      <alignment horizontal="center"/>
    </xf>
    <xf numFmtId="0" fontId="32" fillId="27" borderId="24" xfId="41" applyFont="1" applyBorder="1" applyAlignment="1">
      <alignment horizontal="center"/>
    </xf>
    <xf numFmtId="0" fontId="41" fillId="0" borderId="0" xfId="0" applyFont="1" applyBorder="1" applyAlignment="1">
      <alignment/>
    </xf>
    <xf numFmtId="173" fontId="23" fillId="0" borderId="25" xfId="42" applyNumberFormat="1" applyFont="1" applyFill="1" applyBorder="1" applyAlignment="1">
      <alignment/>
    </xf>
    <xf numFmtId="173" fontId="14" fillId="0" borderId="25" xfId="42" applyNumberFormat="1" applyFont="1" applyFill="1" applyBorder="1" applyAlignment="1">
      <alignment/>
    </xf>
    <xf numFmtId="173" fontId="23" fillId="0" borderId="26" xfId="42" applyNumberFormat="1" applyFont="1" applyFill="1" applyBorder="1" applyAlignment="1">
      <alignment/>
    </xf>
    <xf numFmtId="173" fontId="14" fillId="0" borderId="26" xfId="42" applyNumberFormat="1" applyFont="1" applyFill="1" applyBorder="1" applyAlignment="1">
      <alignment/>
    </xf>
    <xf numFmtId="173" fontId="23" fillId="0" borderId="27" xfId="42" applyNumberFormat="1" applyFont="1" applyFill="1" applyBorder="1" applyAlignment="1">
      <alignment/>
    </xf>
    <xf numFmtId="0" fontId="39" fillId="0" borderId="28" xfId="0" applyFont="1" applyFill="1" applyBorder="1" applyAlignment="1">
      <alignment/>
    </xf>
    <xf numFmtId="0" fontId="39" fillId="0" borderId="29" xfId="0" applyFont="1" applyFill="1" applyBorder="1" applyAlignment="1">
      <alignment/>
    </xf>
    <xf numFmtId="0" fontId="40" fillId="0" borderId="28" xfId="0" applyFont="1" applyFill="1" applyBorder="1" applyAlignment="1">
      <alignment/>
    </xf>
    <xf numFmtId="0" fontId="40" fillId="0" borderId="29" xfId="0" applyFont="1" applyFill="1" applyBorder="1" applyAlignment="1">
      <alignment/>
    </xf>
    <xf numFmtId="0" fontId="39" fillId="0" borderId="29" xfId="0" applyFont="1" applyFill="1" applyBorder="1" applyAlignment="1">
      <alignment horizontal="left"/>
    </xf>
    <xf numFmtId="0" fontId="39" fillId="0" borderId="30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39" fillId="0" borderId="31" xfId="0" applyFont="1" applyFill="1" applyBorder="1" applyAlignment="1">
      <alignment horizontal="center"/>
    </xf>
    <xf numFmtId="0" fontId="39" fillId="0" borderId="32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0" fontId="23" fillId="0" borderId="34" xfId="0" applyFont="1" applyFill="1" applyBorder="1" applyAlignment="1">
      <alignment/>
    </xf>
    <xf numFmtId="0" fontId="39" fillId="0" borderId="35" xfId="0" applyFont="1" applyFill="1" applyBorder="1" applyAlignment="1">
      <alignment horizontal="center"/>
    </xf>
    <xf numFmtId="173" fontId="23" fillId="0" borderId="36" xfId="42" applyNumberFormat="1" applyFont="1" applyFill="1" applyBorder="1" applyAlignment="1">
      <alignment/>
    </xf>
    <xf numFmtId="0" fontId="40" fillId="0" borderId="37" xfId="0" applyFont="1" applyFill="1" applyBorder="1" applyAlignment="1">
      <alignment horizontal="center"/>
    </xf>
    <xf numFmtId="173" fontId="23" fillId="0" borderId="38" xfId="42" applyNumberFormat="1" applyFont="1" applyFill="1" applyBorder="1" applyAlignment="1">
      <alignment/>
    </xf>
    <xf numFmtId="0" fontId="40" fillId="0" borderId="35" xfId="0" applyFont="1" applyFill="1" applyBorder="1" applyAlignment="1">
      <alignment horizontal="center"/>
    </xf>
    <xf numFmtId="173" fontId="14" fillId="0" borderId="36" xfId="42" applyNumberFormat="1" applyFont="1" applyFill="1" applyBorder="1" applyAlignment="1">
      <alignment/>
    </xf>
    <xf numFmtId="0" fontId="39" fillId="0" borderId="37" xfId="0" applyFont="1" applyFill="1" applyBorder="1" applyAlignment="1">
      <alignment horizontal="center"/>
    </xf>
    <xf numFmtId="173" fontId="14" fillId="0" borderId="38" xfId="42" applyNumberFormat="1" applyFont="1" applyFill="1" applyBorder="1" applyAlignment="1">
      <alignment/>
    </xf>
    <xf numFmtId="1" fontId="39" fillId="0" borderId="37" xfId="0" applyNumberFormat="1" applyFont="1" applyFill="1" applyBorder="1" applyAlignment="1">
      <alignment horizontal="center"/>
    </xf>
    <xf numFmtId="1" fontId="39" fillId="0" borderId="35" xfId="0" applyNumberFormat="1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173" fontId="23" fillId="0" borderId="40" xfId="42" applyNumberFormat="1" applyFont="1" applyFill="1" applyBorder="1" applyAlignment="1">
      <alignment/>
    </xf>
    <xf numFmtId="0" fontId="39" fillId="4" borderId="41" xfId="0" applyFont="1" applyFill="1" applyBorder="1" applyAlignment="1">
      <alignment horizontal="center"/>
    </xf>
    <xf numFmtId="0" fontId="39" fillId="4" borderId="42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173" fontId="23" fillId="0" borderId="34" xfId="42" applyNumberFormat="1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173" fontId="14" fillId="4" borderId="43" xfId="42" applyNumberFormat="1" applyFont="1" applyFill="1" applyBorder="1" applyAlignment="1">
      <alignment/>
    </xf>
    <xf numFmtId="0" fontId="32" fillId="37" borderId="24" xfId="41" applyFont="1" applyFill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73" fontId="35" fillId="0" borderId="48" xfId="42" applyNumberFormat="1" applyFont="1" applyFill="1" applyBorder="1" applyAlignment="1">
      <alignment/>
    </xf>
    <xf numFmtId="173" fontId="35" fillId="0" borderId="36" xfId="42" applyNumberFormat="1" applyFont="1" applyFill="1" applyBorder="1" applyAlignment="1">
      <alignment/>
    </xf>
    <xf numFmtId="173" fontId="35" fillId="0" borderId="38" xfId="42" applyNumberFormat="1" applyFont="1" applyFill="1" applyBorder="1" applyAlignment="1">
      <alignment/>
    </xf>
    <xf numFmtId="173" fontId="35" fillId="0" borderId="43" xfId="42" applyNumberFormat="1" applyFont="1" applyFill="1" applyBorder="1" applyAlignment="1">
      <alignment/>
    </xf>
    <xf numFmtId="0" fontId="39" fillId="0" borderId="49" xfId="0" applyFont="1" applyFill="1" applyBorder="1" applyAlignment="1">
      <alignment horizontal="center"/>
    </xf>
    <xf numFmtId="0" fontId="39" fillId="0" borderId="32" xfId="49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9" fillId="0" borderId="29" xfId="49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40" fillId="0" borderId="50" xfId="0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40" fillId="0" borderId="29" xfId="0" applyFont="1" applyFill="1" applyBorder="1" applyAlignment="1">
      <alignment wrapText="1"/>
    </xf>
    <xf numFmtId="0" fontId="40" fillId="0" borderId="28" xfId="0" applyFont="1" applyFill="1" applyBorder="1" applyAlignment="1">
      <alignment wrapText="1"/>
    </xf>
    <xf numFmtId="0" fontId="40" fillId="0" borderId="29" xfId="0" applyFont="1" applyFill="1" applyBorder="1" applyAlignment="1">
      <alignment/>
    </xf>
    <xf numFmtId="0" fontId="40" fillId="0" borderId="28" xfId="0" applyFont="1" applyFill="1" applyBorder="1" applyAlignment="1">
      <alignment/>
    </xf>
    <xf numFmtId="0" fontId="39" fillId="4" borderId="52" xfId="0" applyFont="1" applyFill="1" applyBorder="1" applyAlignment="1">
      <alignment horizontal="center"/>
    </xf>
    <xf numFmtId="0" fontId="39" fillId="4" borderId="44" xfId="0" applyFont="1" applyFill="1" applyBorder="1" applyAlignment="1">
      <alignment/>
    </xf>
    <xf numFmtId="0" fontId="43" fillId="0" borderId="53" xfId="0" applyFont="1" applyFill="1" applyBorder="1" applyAlignment="1">
      <alignment/>
    </xf>
    <xf numFmtId="0" fontId="43" fillId="0" borderId="54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43" fillId="0" borderId="29" xfId="0" applyFont="1" applyFill="1" applyBorder="1" applyAlignment="1">
      <alignment wrapText="1"/>
    </xf>
    <xf numFmtId="0" fontId="43" fillId="0" borderId="37" xfId="0" applyFont="1" applyFill="1" applyBorder="1" applyAlignment="1">
      <alignment/>
    </xf>
    <xf numFmtId="0" fontId="43" fillId="0" borderId="28" xfId="0" applyFont="1" applyFill="1" applyBorder="1" applyAlignment="1">
      <alignment wrapText="1"/>
    </xf>
    <xf numFmtId="0" fontId="43" fillId="0" borderId="28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2" fillId="0" borderId="35" xfId="0" applyFont="1" applyFill="1" applyBorder="1" applyAlignment="1">
      <alignment/>
    </xf>
    <xf numFmtId="0" fontId="43" fillId="0" borderId="55" xfId="0" applyFont="1" applyFill="1" applyBorder="1" applyAlignment="1">
      <alignment/>
    </xf>
    <xf numFmtId="0" fontId="42" fillId="0" borderId="44" xfId="0" applyFont="1" applyFill="1" applyBorder="1" applyAlignment="1">
      <alignment/>
    </xf>
    <xf numFmtId="0" fontId="42" fillId="4" borderId="35" xfId="0" applyFont="1" applyFill="1" applyBorder="1" applyAlignment="1">
      <alignment/>
    </xf>
    <xf numFmtId="0" fontId="42" fillId="4" borderId="29" xfId="0" applyFont="1" applyFill="1" applyBorder="1" applyAlignment="1">
      <alignment/>
    </xf>
    <xf numFmtId="0" fontId="40" fillId="0" borderId="29" xfId="0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44" xfId="0" applyFont="1" applyBorder="1" applyAlignment="1">
      <alignment/>
    </xf>
    <xf numFmtId="0" fontId="2" fillId="0" borderId="56" xfId="0" applyFont="1" applyBorder="1" applyAlignment="1">
      <alignment/>
    </xf>
    <xf numFmtId="37" fontId="2" fillId="0" borderId="56" xfId="0" applyNumberFormat="1" applyFont="1" applyBorder="1" applyAlignment="1">
      <alignment/>
    </xf>
    <xf numFmtId="3" fontId="6" fillId="2" borderId="57" xfId="0" applyNumberFormat="1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58" xfId="0" applyFont="1" applyBorder="1" applyAlignment="1">
      <alignment/>
    </xf>
    <xf numFmtId="37" fontId="2" fillId="0" borderId="58" xfId="0" applyNumberFormat="1" applyFont="1" applyBorder="1" applyAlignment="1">
      <alignment/>
    </xf>
    <xf numFmtId="37" fontId="2" fillId="0" borderId="59" xfId="0" applyNumberFormat="1" applyFont="1" applyFill="1" applyBorder="1" applyAlignment="1">
      <alignment/>
    </xf>
    <xf numFmtId="37" fontId="2" fillId="0" borderId="60" xfId="0" applyNumberFormat="1" applyFont="1" applyFill="1" applyBorder="1" applyAlignment="1">
      <alignment/>
    </xf>
    <xf numFmtId="0" fontId="17" fillId="27" borderId="24" xfId="41" applyFont="1" applyBorder="1" applyAlignment="1">
      <alignment horizontal="center"/>
    </xf>
    <xf numFmtId="37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4" fillId="0" borderId="44" xfId="0" applyFont="1" applyBorder="1" applyAlignment="1">
      <alignment/>
    </xf>
    <xf numFmtId="37" fontId="4" fillId="0" borderId="43" xfId="0" applyNumberFormat="1" applyFont="1" applyFill="1" applyBorder="1" applyAlignment="1">
      <alignment/>
    </xf>
    <xf numFmtId="0" fontId="9" fillId="4" borderId="32" xfId="0" applyFont="1" applyFill="1" applyBorder="1" applyAlignment="1">
      <alignment/>
    </xf>
    <xf numFmtId="0" fontId="9" fillId="4" borderId="34" xfId="0" applyFont="1" applyFill="1" applyBorder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41" fillId="0" borderId="61" xfId="0" applyFont="1" applyBorder="1" applyAlignment="1">
      <alignment/>
    </xf>
    <xf numFmtId="0" fontId="41" fillId="0" borderId="58" xfId="0" applyFont="1" applyBorder="1" applyAlignment="1">
      <alignment/>
    </xf>
    <xf numFmtId="0" fontId="41" fillId="0" borderId="62" xfId="0" applyFont="1" applyBorder="1" applyAlignment="1">
      <alignment/>
    </xf>
    <xf numFmtId="0" fontId="41" fillId="0" borderId="56" xfId="0" applyFont="1" applyBorder="1" applyAlignment="1">
      <alignment/>
    </xf>
    <xf numFmtId="0" fontId="41" fillId="0" borderId="62" xfId="0" applyFont="1" applyFill="1" applyBorder="1" applyAlignment="1">
      <alignment/>
    </xf>
    <xf numFmtId="0" fontId="49" fillId="0" borderId="63" xfId="0" applyFont="1" applyBorder="1" applyAlignment="1">
      <alignment/>
    </xf>
    <xf numFmtId="37" fontId="49" fillId="0" borderId="64" xfId="0" applyNumberFormat="1" applyFont="1" applyFill="1" applyBorder="1" applyAlignment="1">
      <alignment/>
    </xf>
    <xf numFmtId="37" fontId="4" fillId="0" borderId="64" xfId="0" applyNumberFormat="1" applyFont="1" applyFill="1" applyBorder="1" applyAlignment="1">
      <alignment/>
    </xf>
    <xf numFmtId="37" fontId="4" fillId="0" borderId="64" xfId="0" applyNumberFormat="1" applyFont="1" applyBorder="1" applyAlignment="1">
      <alignment/>
    </xf>
    <xf numFmtId="37" fontId="4" fillId="0" borderId="65" xfId="0" applyNumberFormat="1" applyFont="1" applyFill="1" applyBorder="1" applyAlignment="1">
      <alignment/>
    </xf>
    <xf numFmtId="0" fontId="41" fillId="4" borderId="49" xfId="0" applyFont="1" applyFill="1" applyBorder="1" applyAlignment="1">
      <alignment/>
    </xf>
    <xf numFmtId="0" fontId="49" fillId="4" borderId="33" xfId="0" applyFont="1" applyFill="1" applyBorder="1" applyAlignment="1">
      <alignment/>
    </xf>
    <xf numFmtId="0" fontId="41" fillId="0" borderId="50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51" xfId="0" applyFont="1" applyBorder="1" applyAlignment="1">
      <alignment/>
    </xf>
    <xf numFmtId="0" fontId="41" fillId="0" borderId="26" xfId="0" applyFont="1" applyBorder="1" applyAlignment="1">
      <alignment horizontal="left" indent="2"/>
    </xf>
    <xf numFmtId="0" fontId="41" fillId="0" borderId="25" xfId="0" applyFont="1" applyBorder="1" applyAlignment="1">
      <alignment horizontal="left" indent="2"/>
    </xf>
    <xf numFmtId="0" fontId="49" fillId="0" borderId="52" xfId="0" applyFont="1" applyBorder="1" applyAlignment="1">
      <alignment/>
    </xf>
    <xf numFmtId="0" fontId="49" fillId="0" borderId="46" xfId="0" applyFont="1" applyBorder="1" applyAlignment="1">
      <alignment horizontal="left" indent="2"/>
    </xf>
    <xf numFmtId="0" fontId="5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39" fillId="0" borderId="66" xfId="0" applyFont="1" applyFill="1" applyBorder="1" applyAlignment="1">
      <alignment horizontal="center" vertical="center" wrapText="1"/>
    </xf>
    <xf numFmtId="0" fontId="39" fillId="0" borderId="6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44" fillId="0" borderId="37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0" fontId="1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5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3" fillId="38" borderId="55" xfId="0" applyFont="1" applyFill="1" applyBorder="1" applyAlignment="1">
      <alignment/>
    </xf>
    <xf numFmtId="0" fontId="38" fillId="38" borderId="68" xfId="0" applyFont="1" applyFill="1" applyBorder="1" applyAlignment="1">
      <alignment/>
    </xf>
    <xf numFmtId="37" fontId="34" fillId="38" borderId="43" xfId="42" applyNumberFormat="1" applyFont="1" applyFill="1" applyBorder="1" applyAlignment="1">
      <alignment/>
    </xf>
    <xf numFmtId="0" fontId="41" fillId="0" borderId="0" xfId="0" applyFont="1" applyAlignment="1">
      <alignment/>
    </xf>
    <xf numFmtId="0" fontId="40" fillId="0" borderId="69" xfId="0" applyFont="1" applyFill="1" applyBorder="1" applyAlignment="1">
      <alignment/>
    </xf>
    <xf numFmtId="0" fontId="39" fillId="0" borderId="54" xfId="0" applyFont="1" applyFill="1" applyBorder="1" applyAlignment="1">
      <alignment/>
    </xf>
    <xf numFmtId="173" fontId="3" fillId="0" borderId="70" xfId="42" applyNumberFormat="1" applyFont="1" applyFill="1" applyBorder="1" applyAlignment="1">
      <alignment horizontal="center"/>
    </xf>
    <xf numFmtId="173" fontId="3" fillId="0" borderId="54" xfId="42" applyNumberFormat="1" applyFont="1" applyFill="1" applyBorder="1" applyAlignment="1">
      <alignment horizontal="center"/>
    </xf>
    <xf numFmtId="173" fontId="3" fillId="0" borderId="71" xfId="42" applyNumberFormat="1" applyFont="1" applyFill="1" applyBorder="1" applyAlignment="1">
      <alignment horizontal="center"/>
    </xf>
    <xf numFmtId="173" fontId="3" fillId="0" borderId="72" xfId="42" applyNumberFormat="1" applyFont="1" applyFill="1" applyBorder="1" applyAlignment="1">
      <alignment horizontal="center"/>
    </xf>
    <xf numFmtId="173" fontId="3" fillId="0" borderId="48" xfId="42" applyNumberFormat="1" applyFont="1" applyFill="1" applyBorder="1" applyAlignment="1">
      <alignment horizontal="center"/>
    </xf>
    <xf numFmtId="0" fontId="40" fillId="0" borderId="51" xfId="0" applyFont="1" applyFill="1" applyBorder="1" applyAlignment="1">
      <alignment/>
    </xf>
    <xf numFmtId="173" fontId="3" fillId="0" borderId="0" xfId="42" applyNumberFormat="1" applyFont="1" applyFill="1" applyBorder="1" applyAlignment="1">
      <alignment horizontal="center"/>
    </xf>
    <xf numFmtId="173" fontId="3" fillId="0" borderId="28" xfId="42" applyNumberFormat="1" applyFont="1" applyFill="1" applyBorder="1" applyAlignment="1">
      <alignment horizontal="center"/>
    </xf>
    <xf numFmtId="173" fontId="3" fillId="0" borderId="73" xfId="42" applyNumberFormat="1" applyFont="1" applyFill="1" applyBorder="1" applyAlignment="1">
      <alignment horizontal="center"/>
    </xf>
    <xf numFmtId="173" fontId="3" fillId="0" borderId="26" xfId="42" applyNumberFormat="1" applyFont="1" applyFill="1" applyBorder="1" applyAlignment="1">
      <alignment horizontal="center"/>
    </xf>
    <xf numFmtId="173" fontId="3" fillId="0" borderId="38" xfId="42" applyNumberFormat="1" applyFont="1" applyFill="1" applyBorder="1" applyAlignment="1">
      <alignment horizontal="center"/>
    </xf>
    <xf numFmtId="0" fontId="40" fillId="0" borderId="50" xfId="0" applyFont="1" applyFill="1" applyBorder="1" applyAlignment="1">
      <alignment/>
    </xf>
    <xf numFmtId="173" fontId="3" fillId="0" borderId="74" xfId="42" applyNumberFormat="1" applyFont="1" applyFill="1" applyBorder="1" applyAlignment="1">
      <alignment horizontal="center"/>
    </xf>
    <xf numFmtId="173" fontId="3" fillId="0" borderId="29" xfId="42" applyNumberFormat="1" applyFont="1" applyFill="1" applyBorder="1" applyAlignment="1">
      <alignment horizontal="center"/>
    </xf>
    <xf numFmtId="173" fontId="3" fillId="0" borderId="75" xfId="42" applyNumberFormat="1" applyFont="1" applyFill="1" applyBorder="1" applyAlignment="1">
      <alignment horizontal="center"/>
    </xf>
    <xf numFmtId="173" fontId="3" fillId="0" borderId="25" xfId="42" applyNumberFormat="1" applyFont="1" applyFill="1" applyBorder="1" applyAlignment="1">
      <alignment horizontal="center"/>
    </xf>
    <xf numFmtId="173" fontId="3" fillId="0" borderId="36" xfId="42" applyNumberFormat="1" applyFont="1" applyFill="1" applyBorder="1" applyAlignment="1">
      <alignment horizontal="center"/>
    </xf>
    <xf numFmtId="0" fontId="40" fillId="0" borderId="76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173" fontId="3" fillId="0" borderId="77" xfId="42" applyNumberFormat="1" applyFont="1" applyFill="1" applyBorder="1" applyAlignment="1">
      <alignment horizontal="center"/>
    </xf>
    <xf numFmtId="173" fontId="3" fillId="0" borderId="30" xfId="42" applyNumberFormat="1" applyFont="1" applyFill="1" applyBorder="1" applyAlignment="1">
      <alignment horizontal="center"/>
    </xf>
    <xf numFmtId="173" fontId="3" fillId="0" borderId="78" xfId="42" applyNumberFormat="1" applyFont="1" applyFill="1" applyBorder="1" applyAlignment="1">
      <alignment horizontal="center"/>
    </xf>
    <xf numFmtId="173" fontId="3" fillId="0" borderId="27" xfId="42" applyNumberFormat="1" applyFont="1" applyFill="1" applyBorder="1" applyAlignment="1">
      <alignment horizontal="center"/>
    </xf>
    <xf numFmtId="173" fontId="3" fillId="0" borderId="40" xfId="42" applyNumberFormat="1" applyFont="1" applyFill="1" applyBorder="1" applyAlignment="1">
      <alignment horizontal="center"/>
    </xf>
    <xf numFmtId="0" fontId="40" fillId="38" borderId="50" xfId="0" applyFont="1" applyFill="1" applyBorder="1" applyAlignment="1">
      <alignment/>
    </xf>
    <xf numFmtId="0" fontId="39" fillId="38" borderId="29" xfId="0" applyFont="1" applyFill="1" applyBorder="1" applyAlignment="1">
      <alignment/>
    </xf>
    <xf numFmtId="173" fontId="3" fillId="38" borderId="74" xfId="42" applyNumberFormat="1" applyFont="1" applyFill="1" applyBorder="1" applyAlignment="1">
      <alignment horizontal="center"/>
    </xf>
    <xf numFmtId="173" fontId="3" fillId="38" borderId="29" xfId="42" applyNumberFormat="1" applyFont="1" applyFill="1" applyBorder="1" applyAlignment="1">
      <alignment horizontal="center"/>
    </xf>
    <xf numFmtId="173" fontId="3" fillId="38" borderId="25" xfId="42" applyNumberFormat="1" applyFont="1" applyFill="1" applyBorder="1" applyAlignment="1">
      <alignment horizontal="center"/>
    </xf>
    <xf numFmtId="173" fontId="3" fillId="38" borderId="36" xfId="42" applyNumberFormat="1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43" fillId="0" borderId="31" xfId="0" applyFont="1" applyFill="1" applyBorder="1" applyAlignment="1">
      <alignment/>
    </xf>
    <xf numFmtId="0" fontId="43" fillId="0" borderId="79" xfId="0" applyFont="1" applyFill="1" applyBorder="1" applyAlignment="1">
      <alignment/>
    </xf>
    <xf numFmtId="0" fontId="33" fillId="0" borderId="34" xfId="0" applyFont="1" applyFill="1" applyBorder="1" applyAlignment="1">
      <alignment/>
    </xf>
    <xf numFmtId="0" fontId="46" fillId="0" borderId="80" xfId="0" applyFont="1" applyFill="1" applyBorder="1" applyAlignment="1">
      <alignment/>
    </xf>
    <xf numFmtId="0" fontId="33" fillId="0" borderId="36" xfId="0" applyFont="1" applyFill="1" applyBorder="1" applyAlignment="1">
      <alignment/>
    </xf>
    <xf numFmtId="0" fontId="43" fillId="0" borderId="81" xfId="0" applyFont="1" applyFill="1" applyBorder="1" applyAlignment="1">
      <alignment/>
    </xf>
    <xf numFmtId="37" fontId="33" fillId="0" borderId="38" xfId="42" applyNumberFormat="1" applyFont="1" applyFill="1" applyBorder="1" applyAlignment="1">
      <alignment/>
    </xf>
    <xf numFmtId="0" fontId="43" fillId="0" borderId="80" xfId="0" applyFont="1" applyFill="1" applyBorder="1" applyAlignment="1">
      <alignment/>
    </xf>
    <xf numFmtId="37" fontId="33" fillId="0" borderId="36" xfId="42" applyNumberFormat="1" applyFont="1" applyFill="1" applyBorder="1" applyAlignment="1">
      <alignment/>
    </xf>
    <xf numFmtId="0" fontId="43" fillId="0" borderId="81" xfId="0" applyFont="1" applyFill="1" applyBorder="1" applyAlignment="1">
      <alignment horizontal="left" indent="2"/>
    </xf>
    <xf numFmtId="0" fontId="43" fillId="0" borderId="80" xfId="0" applyFont="1" applyFill="1" applyBorder="1" applyAlignment="1">
      <alignment horizontal="left" indent="2"/>
    </xf>
    <xf numFmtId="0" fontId="43" fillId="0" borderId="80" xfId="0" applyFont="1" applyFill="1" applyBorder="1" applyAlignment="1">
      <alignment/>
    </xf>
    <xf numFmtId="0" fontId="40" fillId="0" borderId="81" xfId="0" applyFont="1" applyFill="1" applyBorder="1" applyAlignment="1">
      <alignment/>
    </xf>
    <xf numFmtId="0" fontId="43" fillId="0" borderId="39" xfId="0" applyFont="1" applyFill="1" applyBorder="1" applyAlignment="1">
      <alignment/>
    </xf>
    <xf numFmtId="0" fontId="43" fillId="0" borderId="82" xfId="0" applyFont="1" applyFill="1" applyBorder="1" applyAlignment="1">
      <alignment/>
    </xf>
    <xf numFmtId="37" fontId="33" fillId="0" borderId="40" xfId="42" applyNumberFormat="1" applyFont="1" applyFill="1" applyBorder="1" applyAlignment="1">
      <alignment/>
    </xf>
    <xf numFmtId="0" fontId="43" fillId="0" borderId="82" xfId="0" applyFont="1" applyFill="1" applyBorder="1" applyAlignment="1">
      <alignment horizontal="left"/>
    </xf>
    <xf numFmtId="0" fontId="43" fillId="0" borderId="81" xfId="0" applyFont="1" applyFill="1" applyBorder="1" applyAlignment="1">
      <alignment horizontal="left"/>
    </xf>
    <xf numFmtId="0" fontId="43" fillId="0" borderId="80" xfId="0" applyFont="1" applyFill="1" applyBorder="1" applyAlignment="1">
      <alignment horizontal="left"/>
    </xf>
    <xf numFmtId="0" fontId="44" fillId="0" borderId="80" xfId="0" applyFont="1" applyFill="1" applyBorder="1" applyAlignment="1">
      <alignment/>
    </xf>
    <xf numFmtId="0" fontId="46" fillId="0" borderId="81" xfId="0" applyFont="1" applyFill="1" applyBorder="1" applyAlignment="1">
      <alignment/>
    </xf>
    <xf numFmtId="0" fontId="43" fillId="0" borderId="81" xfId="0" applyFont="1" applyFill="1" applyBorder="1" applyAlignment="1">
      <alignment/>
    </xf>
    <xf numFmtId="0" fontId="38" fillId="0" borderId="81" xfId="0" applyFont="1" applyFill="1" applyBorder="1" applyAlignment="1">
      <alignment horizontal="right"/>
    </xf>
    <xf numFmtId="0" fontId="38" fillId="0" borderId="80" xfId="0" applyFont="1" applyFill="1" applyBorder="1" applyAlignment="1">
      <alignment/>
    </xf>
    <xf numFmtId="37" fontId="34" fillId="0" borderId="36" xfId="42" applyNumberFormat="1" applyFont="1" applyFill="1" applyBorder="1" applyAlignment="1">
      <alignment/>
    </xf>
    <xf numFmtId="0" fontId="45" fillId="0" borderId="0" xfId="0" applyFont="1" applyFill="1" applyAlignment="1">
      <alignment vertical="center"/>
    </xf>
    <xf numFmtId="0" fontId="40" fillId="0" borderId="49" xfId="0" applyFont="1" applyFill="1" applyBorder="1" applyAlignment="1">
      <alignment/>
    </xf>
    <xf numFmtId="0" fontId="40" fillId="0" borderId="74" xfId="0" applyFont="1" applyFill="1" applyBorder="1" applyAlignment="1">
      <alignment/>
    </xf>
    <xf numFmtId="173" fontId="5" fillId="0" borderId="29" xfId="42" applyNumberFormat="1" applyFont="1" applyFill="1" applyBorder="1" applyAlignment="1">
      <alignment horizontal="right"/>
    </xf>
    <xf numFmtId="173" fontId="5" fillId="0" borderId="74" xfId="42" applyNumberFormat="1" applyFont="1" applyFill="1" applyBorder="1" applyAlignment="1">
      <alignment/>
    </xf>
    <xf numFmtId="37" fontId="5" fillId="0" borderId="29" xfId="0" applyNumberFormat="1" applyFont="1" applyFill="1" applyBorder="1" applyAlignment="1">
      <alignment/>
    </xf>
    <xf numFmtId="37" fontId="5" fillId="0" borderId="36" xfId="0" applyNumberFormat="1" applyFont="1" applyFill="1" applyBorder="1" applyAlignment="1">
      <alignment/>
    </xf>
    <xf numFmtId="173" fontId="5" fillId="0" borderId="28" xfId="42" applyNumberFormat="1" applyFont="1" applyFill="1" applyBorder="1" applyAlignment="1">
      <alignment/>
    </xf>
    <xf numFmtId="37" fontId="5" fillId="0" borderId="28" xfId="0" applyNumberFormat="1" applyFont="1" applyFill="1" applyBorder="1" applyAlignment="1">
      <alignment/>
    </xf>
    <xf numFmtId="37" fontId="5" fillId="0" borderId="38" xfId="0" applyNumberFormat="1" applyFont="1" applyFill="1" applyBorder="1" applyAlignment="1">
      <alignment/>
    </xf>
    <xf numFmtId="173" fontId="5" fillId="0" borderId="29" xfId="42" applyNumberFormat="1" applyFont="1" applyFill="1" applyBorder="1" applyAlignment="1">
      <alignment/>
    </xf>
    <xf numFmtId="0" fontId="23" fillId="0" borderId="36" xfId="0" applyFont="1" applyFill="1" applyBorder="1" applyAlignment="1">
      <alignment/>
    </xf>
    <xf numFmtId="173" fontId="23" fillId="0" borderId="74" xfId="0" applyNumberFormat="1" applyFont="1" applyFill="1" applyBorder="1" applyAlignment="1">
      <alignment/>
    </xf>
    <xf numFmtId="0" fontId="23" fillId="0" borderId="74" xfId="0" applyFont="1" applyFill="1" applyBorder="1" applyAlignment="1">
      <alignment/>
    </xf>
    <xf numFmtId="0" fontId="39" fillId="38" borderId="52" xfId="0" applyFont="1" applyFill="1" applyBorder="1" applyAlignment="1">
      <alignment horizontal="center"/>
    </xf>
    <xf numFmtId="0" fontId="39" fillId="38" borderId="45" xfId="0" applyFont="1" applyFill="1" applyBorder="1" applyAlignment="1">
      <alignment/>
    </xf>
    <xf numFmtId="37" fontId="3" fillId="38" borderId="44" xfId="0" applyNumberFormat="1" applyFont="1" applyFill="1" applyBorder="1" applyAlignment="1">
      <alignment/>
    </xf>
    <xf numFmtId="37" fontId="3" fillId="38" borderId="45" xfId="0" applyNumberFormat="1" applyFont="1" applyFill="1" applyBorder="1" applyAlignment="1">
      <alignment/>
    </xf>
    <xf numFmtId="37" fontId="3" fillId="38" borderId="43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9" fillId="0" borderId="83" xfId="0" applyFont="1" applyFill="1" applyBorder="1" applyAlignment="1">
      <alignment horizontal="center"/>
    </xf>
    <xf numFmtId="0" fontId="39" fillId="0" borderId="84" xfId="0" applyFont="1" applyFill="1" applyBorder="1" applyAlignment="1">
      <alignment vertical="center" wrapText="1"/>
    </xf>
    <xf numFmtId="0" fontId="39" fillId="0" borderId="84" xfId="0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/>
    </xf>
    <xf numFmtId="0" fontId="23" fillId="0" borderId="85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73" fontId="3" fillId="0" borderId="28" xfId="42" applyNumberFormat="1" applyFont="1" applyFill="1" applyBorder="1" applyAlignment="1">
      <alignment/>
    </xf>
    <xf numFmtId="173" fontId="3" fillId="0" borderId="0" xfId="42" applyNumberFormat="1" applyFont="1" applyFill="1" applyBorder="1" applyAlignment="1">
      <alignment/>
    </xf>
    <xf numFmtId="173" fontId="3" fillId="0" borderId="38" xfId="42" applyNumberFormat="1" applyFont="1" applyFill="1" applyBorder="1" applyAlignment="1">
      <alignment/>
    </xf>
    <xf numFmtId="0" fontId="39" fillId="0" borderId="74" xfId="0" applyFont="1" applyFill="1" applyBorder="1" applyAlignment="1">
      <alignment/>
    </xf>
    <xf numFmtId="173" fontId="3" fillId="0" borderId="29" xfId="42" applyNumberFormat="1" applyFont="1" applyFill="1" applyBorder="1" applyAlignment="1">
      <alignment/>
    </xf>
    <xf numFmtId="173" fontId="3" fillId="0" borderId="74" xfId="42" applyNumberFormat="1" applyFont="1" applyFill="1" applyBorder="1" applyAlignment="1">
      <alignment/>
    </xf>
    <xf numFmtId="173" fontId="3" fillId="0" borderId="36" xfId="42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73" fontId="5" fillId="0" borderId="26" xfId="42" applyNumberFormat="1" applyFont="1" applyFill="1" applyBorder="1" applyAlignment="1" applyProtection="1">
      <alignment/>
      <protection/>
    </xf>
    <xf numFmtId="173" fontId="5" fillId="0" borderId="73" xfId="42" applyNumberFormat="1" applyFont="1" applyFill="1" applyBorder="1" applyAlignment="1" applyProtection="1">
      <alignment/>
      <protection/>
    </xf>
    <xf numFmtId="49" fontId="40" fillId="0" borderId="50" xfId="0" applyNumberFormat="1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/>
    </xf>
    <xf numFmtId="173" fontId="5" fillId="0" borderId="25" xfId="42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173" fontId="5" fillId="0" borderId="75" xfId="42" applyNumberFormat="1" applyFont="1" applyFill="1" applyBorder="1" applyAlignment="1" applyProtection="1">
      <alignment/>
      <protection/>
    </xf>
    <xf numFmtId="49" fontId="40" fillId="0" borderId="51" xfId="0" applyNumberFormat="1" applyFont="1" applyFill="1" applyBorder="1" applyAlignment="1">
      <alignment/>
    </xf>
    <xf numFmtId="0" fontId="23" fillId="0" borderId="26" xfId="0" applyFont="1" applyFill="1" applyBorder="1" applyAlignment="1">
      <alignment horizontal="center" vertical="center"/>
    </xf>
    <xf numFmtId="173" fontId="5" fillId="0" borderId="28" xfId="42" applyNumberFormat="1" applyFont="1" applyFill="1" applyBorder="1" applyAlignment="1" applyProtection="1">
      <alignment/>
      <protection/>
    </xf>
    <xf numFmtId="0" fontId="28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74" fontId="29" fillId="4" borderId="46" xfId="0" applyNumberFormat="1" applyFont="1" applyFill="1" applyBorder="1" applyAlignment="1">
      <alignment/>
    </xf>
    <xf numFmtId="49" fontId="40" fillId="0" borderId="51" xfId="0" applyNumberFormat="1" applyFont="1" applyFill="1" applyBorder="1" applyAlignment="1">
      <alignment horizontal="left" vertical="center"/>
    </xf>
    <xf numFmtId="173" fontId="23" fillId="0" borderId="25" xfId="0" applyNumberFormat="1" applyFont="1" applyFill="1" applyBorder="1" applyAlignment="1">
      <alignment/>
    </xf>
    <xf numFmtId="49" fontId="39" fillId="4" borderId="52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39" fillId="0" borderId="5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0" fillId="0" borderId="51" xfId="0" applyFont="1" applyBorder="1" applyAlignment="1">
      <alignment horizontal="right"/>
    </xf>
    <xf numFmtId="0" fontId="40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0" fontId="40" fillId="0" borderId="50" xfId="0" applyFont="1" applyBorder="1" applyAlignment="1">
      <alignment horizontal="right"/>
    </xf>
    <xf numFmtId="0" fontId="40" fillId="0" borderId="29" xfId="0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9" fillId="4" borderId="44" xfId="0" applyFont="1" applyFill="1" applyBorder="1" applyAlignment="1">
      <alignment/>
    </xf>
    <xf numFmtId="0" fontId="14" fillId="4" borderId="44" xfId="0" applyFont="1" applyFill="1" applyBorder="1" applyAlignment="1">
      <alignment horizontal="center"/>
    </xf>
    <xf numFmtId="0" fontId="39" fillId="33" borderId="49" xfId="0" applyFont="1" applyFill="1" applyBorder="1" applyAlignment="1">
      <alignment horizontal="center"/>
    </xf>
    <xf numFmtId="0" fontId="39" fillId="33" borderId="32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177" fontId="58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77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8" fontId="51" fillId="0" borderId="0" xfId="0" applyNumberFormat="1" applyFont="1" applyFill="1" applyBorder="1" applyAlignment="1">
      <alignment/>
    </xf>
    <xf numFmtId="184" fontId="59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71" fontId="14" fillId="4" borderId="86" xfId="42" applyNumberFormat="1" applyFont="1" applyFill="1" applyBorder="1" applyAlignment="1">
      <alignment/>
    </xf>
    <xf numFmtId="171" fontId="14" fillId="4" borderId="87" xfId="42" applyNumberFormat="1" applyFont="1" applyFill="1" applyBorder="1" applyAlignment="1">
      <alignment/>
    </xf>
    <xf numFmtId="171" fontId="9" fillId="0" borderId="0" xfId="0" applyNumberFormat="1" applyFont="1" applyAlignment="1">
      <alignment/>
    </xf>
    <xf numFmtId="0" fontId="43" fillId="0" borderId="85" xfId="0" applyFont="1" applyFill="1" applyBorder="1" applyAlignment="1">
      <alignment/>
    </xf>
    <xf numFmtId="0" fontId="43" fillId="0" borderId="7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77" xfId="0" applyFont="1" applyFill="1" applyBorder="1" applyAlignment="1">
      <alignment/>
    </xf>
    <xf numFmtId="0" fontId="44" fillId="0" borderId="74" xfId="0" applyFont="1" applyFill="1" applyBorder="1" applyAlignment="1">
      <alignment/>
    </xf>
    <xf numFmtId="0" fontId="42" fillId="0" borderId="74" xfId="0" applyFont="1" applyFill="1" applyBorder="1" applyAlignment="1">
      <alignment/>
    </xf>
    <xf numFmtId="0" fontId="42" fillId="38" borderId="45" xfId="0" applyFont="1" applyFill="1" applyBorder="1" applyAlignment="1">
      <alignment/>
    </xf>
    <xf numFmtId="0" fontId="33" fillId="0" borderId="88" xfId="0" applyFont="1" applyFill="1" applyBorder="1" applyAlignment="1">
      <alignment/>
    </xf>
    <xf numFmtId="0" fontId="33" fillId="0" borderId="89" xfId="0" applyFont="1" applyFill="1" applyBorder="1" applyAlignment="1">
      <alignment/>
    </xf>
    <xf numFmtId="37" fontId="33" fillId="0" borderId="90" xfId="42" applyNumberFormat="1" applyFont="1" applyFill="1" applyBorder="1" applyAlignment="1">
      <alignment/>
    </xf>
    <xf numFmtId="37" fontId="33" fillId="0" borderId="89" xfId="42" applyNumberFormat="1" applyFont="1" applyFill="1" applyBorder="1" applyAlignment="1">
      <alignment/>
    </xf>
    <xf numFmtId="37" fontId="33" fillId="0" borderId="91" xfId="42" applyNumberFormat="1" applyFont="1" applyFill="1" applyBorder="1" applyAlignment="1">
      <alignment/>
    </xf>
    <xf numFmtId="37" fontId="34" fillId="0" borderId="89" xfId="42" applyNumberFormat="1" applyFont="1" applyFill="1" applyBorder="1" applyAlignment="1">
      <alignment/>
    </xf>
    <xf numFmtId="37" fontId="34" fillId="38" borderId="92" xfId="42" applyNumberFormat="1" applyFont="1" applyFill="1" applyBorder="1" applyAlignment="1">
      <alignment/>
    </xf>
    <xf numFmtId="0" fontId="23" fillId="0" borderId="93" xfId="0" applyFont="1" applyFill="1" applyBorder="1" applyAlignment="1">
      <alignment horizontal="center"/>
    </xf>
    <xf numFmtId="0" fontId="40" fillId="0" borderId="75" xfId="0" applyFont="1" applyFill="1" applyBorder="1" applyAlignment="1">
      <alignment horizontal="center"/>
    </xf>
    <xf numFmtId="0" fontId="39" fillId="0" borderId="75" xfId="0" applyFont="1" applyFill="1" applyBorder="1" applyAlignment="1">
      <alignment horizontal="center"/>
    </xf>
    <xf numFmtId="0" fontId="40" fillId="0" borderId="73" xfId="0" applyFont="1" applyFill="1" applyBorder="1" applyAlignment="1">
      <alignment horizontal="center"/>
    </xf>
    <xf numFmtId="0" fontId="39" fillId="0" borderId="73" xfId="0" applyFont="1" applyFill="1" applyBorder="1" applyAlignment="1">
      <alignment horizontal="center"/>
    </xf>
    <xf numFmtId="0" fontId="40" fillId="0" borderId="78" xfId="0" applyFont="1" applyFill="1" applyBorder="1" applyAlignment="1">
      <alignment horizontal="center"/>
    </xf>
    <xf numFmtId="0" fontId="39" fillId="4" borderId="94" xfId="0" applyFont="1" applyFill="1" applyBorder="1" applyAlignment="1">
      <alignment horizontal="center"/>
    </xf>
    <xf numFmtId="0" fontId="40" fillId="0" borderId="93" xfId="0" applyFont="1" applyFill="1" applyBorder="1" applyAlignment="1">
      <alignment/>
    </xf>
    <xf numFmtId="0" fontId="40" fillId="0" borderId="75" xfId="0" applyFont="1" applyFill="1" applyBorder="1" applyAlignment="1">
      <alignment/>
    </xf>
    <xf numFmtId="0" fontId="40" fillId="0" borderId="73" xfId="0" applyFont="1" applyFill="1" applyBorder="1" applyAlignment="1">
      <alignment/>
    </xf>
    <xf numFmtId="3" fontId="40" fillId="0" borderId="73" xfId="0" applyNumberFormat="1" applyFont="1" applyFill="1" applyBorder="1" applyAlignment="1">
      <alignment/>
    </xf>
    <xf numFmtId="0" fontId="40" fillId="0" borderId="75" xfId="0" applyFont="1" applyFill="1" applyBorder="1" applyAlignment="1" quotePrefix="1">
      <alignment/>
    </xf>
    <xf numFmtId="0" fontId="40" fillId="0" borderId="73" xfId="0" applyFont="1" applyFill="1" applyBorder="1" applyAlignment="1" quotePrefix="1">
      <alignment/>
    </xf>
    <xf numFmtId="0" fontId="39" fillId="4" borderId="47" xfId="0" applyFont="1" applyFill="1" applyBorder="1" applyAlignment="1">
      <alignment/>
    </xf>
    <xf numFmtId="171" fontId="14" fillId="4" borderId="95" xfId="42" applyFont="1" applyFill="1" applyBorder="1" applyAlignment="1">
      <alignment/>
    </xf>
    <xf numFmtId="173" fontId="35" fillId="0" borderId="75" xfId="42" applyNumberFormat="1" applyFont="1" applyFill="1" applyBorder="1" applyAlignment="1">
      <alignment/>
    </xf>
    <xf numFmtId="173" fontId="35" fillId="0" borderId="73" xfId="42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34" borderId="0" xfId="0" applyNumberFormat="1" applyFont="1" applyFill="1" applyAlignment="1">
      <alignment/>
    </xf>
    <xf numFmtId="0" fontId="39" fillId="4" borderId="96" xfId="0" applyFont="1" applyFill="1" applyBorder="1" applyAlignment="1">
      <alignment horizontal="center" vertical="center" wrapText="1"/>
    </xf>
    <xf numFmtId="0" fontId="39" fillId="4" borderId="66" xfId="0" applyFont="1" applyFill="1" applyBorder="1" applyAlignment="1">
      <alignment horizontal="center" vertical="center" wrapText="1"/>
    </xf>
    <xf numFmtId="0" fontId="39" fillId="4" borderId="97" xfId="0" applyFont="1" applyFill="1" applyBorder="1" applyAlignment="1">
      <alignment horizontal="center" vertical="center" wrapText="1"/>
    </xf>
    <xf numFmtId="0" fontId="39" fillId="4" borderId="98" xfId="0" applyFont="1" applyFill="1" applyBorder="1" applyAlignment="1">
      <alignment horizontal="center" vertical="center" wrapText="1"/>
    </xf>
    <xf numFmtId="0" fontId="39" fillId="4" borderId="67" xfId="0" applyFont="1" applyFill="1" applyBorder="1" applyAlignment="1">
      <alignment horizontal="center" vertical="center" wrapText="1"/>
    </xf>
    <xf numFmtId="0" fontId="39" fillId="33" borderId="35" xfId="0" applyFont="1" applyFill="1" applyBorder="1" applyAlignment="1">
      <alignment horizontal="center"/>
    </xf>
    <xf numFmtId="0" fontId="39" fillId="33" borderId="75" xfId="0" applyFont="1" applyFill="1" applyBorder="1" applyAlignment="1">
      <alignment horizontal="center"/>
    </xf>
    <xf numFmtId="0" fontId="39" fillId="33" borderId="37" xfId="0" applyFont="1" applyFill="1" applyBorder="1" applyAlignment="1">
      <alignment horizontal="center"/>
    </xf>
    <xf numFmtId="0" fontId="39" fillId="33" borderId="28" xfId="0" applyFont="1" applyFill="1" applyBorder="1" applyAlignment="1">
      <alignment/>
    </xf>
    <xf numFmtId="0" fontId="39" fillId="33" borderId="73" xfId="0" applyFont="1" applyFill="1" applyBorder="1" applyAlignment="1">
      <alignment horizontal="center"/>
    </xf>
    <xf numFmtId="173" fontId="14" fillId="33" borderId="26" xfId="42" applyNumberFormat="1" applyFont="1" applyFill="1" applyBorder="1" applyAlignment="1">
      <alignment/>
    </xf>
    <xf numFmtId="173" fontId="14" fillId="33" borderId="38" xfId="42" applyNumberFormat="1" applyFont="1" applyFill="1" applyBorder="1" applyAlignment="1">
      <alignment/>
    </xf>
    <xf numFmtId="173" fontId="14" fillId="33" borderId="25" xfId="42" applyNumberFormat="1" applyFont="1" applyFill="1" applyBorder="1" applyAlignment="1">
      <alignment/>
    </xf>
    <xf numFmtId="173" fontId="14" fillId="33" borderId="36" xfId="42" applyNumberFormat="1" applyFont="1" applyFill="1" applyBorder="1" applyAlignment="1">
      <alignment/>
    </xf>
    <xf numFmtId="0" fontId="39" fillId="33" borderId="28" xfId="0" applyFont="1" applyFill="1" applyBorder="1" applyAlignment="1">
      <alignment/>
    </xf>
    <xf numFmtId="3" fontId="39" fillId="33" borderId="73" xfId="0" applyNumberFormat="1" applyFont="1" applyFill="1" applyBorder="1" applyAlignment="1">
      <alignment horizontal="center"/>
    </xf>
    <xf numFmtId="0" fontId="39" fillId="33" borderId="29" xfId="0" applyFont="1" applyFill="1" applyBorder="1" applyAlignment="1">
      <alignment/>
    </xf>
    <xf numFmtId="0" fontId="39" fillId="4" borderId="35" xfId="0" applyFont="1" applyFill="1" applyBorder="1" applyAlignment="1">
      <alignment horizontal="center"/>
    </xf>
    <xf numFmtId="0" fontId="39" fillId="4" borderId="29" xfId="0" applyFont="1" applyFill="1" applyBorder="1" applyAlignment="1">
      <alignment horizontal="left"/>
    </xf>
    <xf numFmtId="0" fontId="39" fillId="4" borderId="75" xfId="0" applyFont="1" applyFill="1" applyBorder="1" applyAlignment="1">
      <alignment horizontal="center"/>
    </xf>
    <xf numFmtId="171" fontId="14" fillId="4" borderId="25" xfId="42" applyNumberFormat="1" applyFont="1" applyFill="1" applyBorder="1" applyAlignment="1">
      <alignment/>
    </xf>
    <xf numFmtId="171" fontId="14" fillId="4" borderId="36" xfId="42" applyNumberFormat="1" applyFont="1" applyFill="1" applyBorder="1" applyAlignment="1">
      <alignment/>
    </xf>
    <xf numFmtId="173" fontId="14" fillId="4" borderId="25" xfId="42" applyNumberFormat="1" applyFont="1" applyFill="1" applyBorder="1" applyAlignment="1">
      <alignment/>
    </xf>
    <xf numFmtId="173" fontId="14" fillId="4" borderId="36" xfId="42" applyNumberFormat="1" applyFont="1" applyFill="1" applyBorder="1" applyAlignment="1">
      <alignment/>
    </xf>
    <xf numFmtId="0" fontId="39" fillId="33" borderId="29" xfId="0" applyFont="1" applyFill="1" applyBorder="1" applyAlignment="1">
      <alignment/>
    </xf>
    <xf numFmtId="0" fontId="39" fillId="4" borderId="83" xfId="0" applyFont="1" applyFill="1" applyBorder="1" applyAlignment="1">
      <alignment horizontal="center" vertical="center" wrapText="1"/>
    </xf>
    <xf numFmtId="0" fontId="39" fillId="4" borderId="66" xfId="49" applyFont="1" applyFill="1" applyBorder="1" applyAlignment="1">
      <alignment horizontal="center" vertical="center" wrapText="1"/>
    </xf>
    <xf numFmtId="0" fontId="39" fillId="4" borderId="50" xfId="0" applyFont="1" applyFill="1" applyBorder="1" applyAlignment="1">
      <alignment horizontal="center"/>
    </xf>
    <xf numFmtId="0" fontId="39" fillId="4" borderId="29" xfId="0" applyFont="1" applyFill="1" applyBorder="1" applyAlignment="1">
      <alignment/>
    </xf>
    <xf numFmtId="0" fontId="39" fillId="4" borderId="75" xfId="0" applyFont="1" applyFill="1" applyBorder="1" applyAlignment="1">
      <alignment/>
    </xf>
    <xf numFmtId="0" fontId="39" fillId="4" borderId="51" xfId="0" applyFont="1" applyFill="1" applyBorder="1" applyAlignment="1">
      <alignment horizontal="center"/>
    </xf>
    <xf numFmtId="0" fontId="39" fillId="4" borderId="28" xfId="0" applyFont="1" applyFill="1" applyBorder="1" applyAlignment="1">
      <alignment/>
    </xf>
    <xf numFmtId="0" fontId="39" fillId="4" borderId="73" xfId="0" applyFont="1" applyFill="1" applyBorder="1" applyAlignment="1">
      <alignment/>
    </xf>
    <xf numFmtId="173" fontId="14" fillId="4" borderId="38" xfId="42" applyNumberFormat="1" applyFont="1" applyFill="1" applyBorder="1" applyAlignment="1">
      <alignment/>
    </xf>
    <xf numFmtId="0" fontId="39" fillId="33" borderId="50" xfId="0" applyFont="1" applyFill="1" applyBorder="1" applyAlignment="1">
      <alignment horizontal="center"/>
    </xf>
    <xf numFmtId="0" fontId="39" fillId="33" borderId="75" xfId="0" applyFont="1" applyFill="1" applyBorder="1" applyAlignment="1">
      <alignment/>
    </xf>
    <xf numFmtId="0" fontId="39" fillId="33" borderId="51" xfId="0" applyFont="1" applyFill="1" applyBorder="1" applyAlignment="1">
      <alignment horizontal="center"/>
    </xf>
    <xf numFmtId="0" fontId="39" fillId="33" borderId="73" xfId="0" applyFont="1" applyFill="1" applyBorder="1" applyAlignment="1">
      <alignment/>
    </xf>
    <xf numFmtId="0" fontId="42" fillId="4" borderId="96" xfId="0" applyFont="1" applyFill="1" applyBorder="1" applyAlignment="1">
      <alignment horizontal="center" vertical="center"/>
    </xf>
    <xf numFmtId="0" fontId="42" fillId="4" borderId="66" xfId="52" applyFont="1" applyFill="1" applyBorder="1" applyAlignment="1">
      <alignment horizontal="center" vertical="center" wrapText="1"/>
    </xf>
    <xf numFmtId="0" fontId="42" fillId="4" borderId="84" xfId="0" applyFont="1" applyFill="1" applyBorder="1" applyAlignment="1">
      <alignment horizontal="center" vertical="center" wrapText="1"/>
    </xf>
    <xf numFmtId="0" fontId="42" fillId="4" borderId="67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/>
    </xf>
    <xf numFmtId="173" fontId="52" fillId="0" borderId="0" xfId="0" applyNumberFormat="1" applyFont="1" applyFill="1" applyAlignment="1">
      <alignment/>
    </xf>
    <xf numFmtId="173" fontId="52" fillId="33" borderId="0" xfId="0" applyNumberFormat="1" applyFont="1" applyFill="1" applyAlignment="1">
      <alignment/>
    </xf>
    <xf numFmtId="173" fontId="52" fillId="34" borderId="0" xfId="0" applyNumberFormat="1" applyFont="1" applyFill="1" applyAlignment="1">
      <alignment/>
    </xf>
    <xf numFmtId="173" fontId="52" fillId="38" borderId="0" xfId="0" applyNumberFormat="1" applyFont="1" applyFill="1" applyAlignment="1">
      <alignment/>
    </xf>
    <xf numFmtId="173" fontId="52" fillId="4" borderId="0" xfId="0" applyNumberFormat="1" applyFont="1" applyFill="1" applyAlignment="1">
      <alignment/>
    </xf>
    <xf numFmtId="0" fontId="43" fillId="4" borderId="96" xfId="0" applyFont="1" applyFill="1" applyBorder="1" applyAlignment="1">
      <alignment/>
    </xf>
    <xf numFmtId="0" fontId="42" fillId="4" borderId="99" xfId="0" applyFont="1" applyFill="1" applyBorder="1" applyAlignment="1">
      <alignment horizontal="center" vertical="center" wrapText="1"/>
    </xf>
    <xf numFmtId="0" fontId="43" fillId="33" borderId="37" xfId="0" applyFont="1" applyFill="1" applyBorder="1" applyAlignment="1">
      <alignment/>
    </xf>
    <xf numFmtId="0" fontId="47" fillId="33" borderId="81" xfId="0" applyFont="1" applyFill="1" applyBorder="1" applyAlignment="1">
      <alignment horizontal="left"/>
    </xf>
    <xf numFmtId="0" fontId="43" fillId="33" borderId="0" xfId="0" applyFont="1" applyFill="1" applyBorder="1" applyAlignment="1">
      <alignment/>
    </xf>
    <xf numFmtId="0" fontId="45" fillId="33" borderId="81" xfId="0" applyFont="1" applyFill="1" applyBorder="1" applyAlignment="1">
      <alignment horizontal="left"/>
    </xf>
    <xf numFmtId="0" fontId="43" fillId="33" borderId="35" xfId="0" applyFont="1" applyFill="1" applyBorder="1" applyAlignment="1">
      <alignment/>
    </xf>
    <xf numFmtId="0" fontId="48" fillId="33" borderId="80" xfId="0" applyFont="1" applyFill="1" applyBorder="1" applyAlignment="1">
      <alignment horizontal="left"/>
    </xf>
    <xf numFmtId="0" fontId="43" fillId="33" borderId="74" xfId="0" applyFont="1" applyFill="1" applyBorder="1" applyAlignment="1">
      <alignment/>
    </xf>
    <xf numFmtId="0" fontId="40" fillId="39" borderId="100" xfId="0" applyFont="1" applyFill="1" applyBorder="1" applyAlignment="1">
      <alignment/>
    </xf>
    <xf numFmtId="0" fontId="45" fillId="39" borderId="101" xfId="0" applyFont="1" applyFill="1" applyBorder="1" applyAlignment="1">
      <alignment/>
    </xf>
    <xf numFmtId="0" fontId="40" fillId="39" borderId="102" xfId="0" applyFont="1" applyFill="1" applyBorder="1" applyAlignment="1">
      <alignment horizontal="center" vertical="center" wrapText="1"/>
    </xf>
    <xf numFmtId="0" fontId="40" fillId="39" borderId="103" xfId="0" applyFont="1" applyFill="1" applyBorder="1" applyAlignment="1">
      <alignment horizontal="center" vertical="center" wrapText="1"/>
    </xf>
    <xf numFmtId="0" fontId="39" fillId="39" borderId="45" xfId="0" applyFont="1" applyFill="1" applyBorder="1" applyAlignment="1">
      <alignment horizontal="center" vertical="center" wrapText="1"/>
    </xf>
    <xf numFmtId="0" fontId="39" fillId="39" borderId="44" xfId="0" applyFont="1" applyFill="1" applyBorder="1" applyAlignment="1">
      <alignment horizontal="center" vertical="center" wrapText="1"/>
    </xf>
    <xf numFmtId="0" fontId="39" fillId="39" borderId="42" xfId="0" applyFont="1" applyFill="1" applyBorder="1" applyAlignment="1">
      <alignment horizontal="center" vertical="center" wrapText="1"/>
    </xf>
    <xf numFmtId="0" fontId="39" fillId="39" borderId="47" xfId="0" applyFont="1" applyFill="1" applyBorder="1" applyAlignment="1">
      <alignment horizontal="center" vertical="center" wrapText="1"/>
    </xf>
    <xf numFmtId="0" fontId="39" fillId="39" borderId="86" xfId="0" applyFont="1" applyFill="1" applyBorder="1" applyAlignment="1">
      <alignment horizontal="center" vertical="center" wrapText="1"/>
    </xf>
    <xf numFmtId="0" fontId="39" fillId="39" borderId="104" xfId="0" applyFont="1" applyFill="1" applyBorder="1" applyAlignment="1">
      <alignment horizontal="center" vertical="center" wrapText="1"/>
    </xf>
    <xf numFmtId="190" fontId="6" fillId="0" borderId="0" xfId="42" applyNumberFormat="1" applyFont="1" applyBorder="1" applyAlignment="1">
      <alignment/>
    </xf>
    <xf numFmtId="192" fontId="6" fillId="0" borderId="0" xfId="42" applyNumberFormat="1" applyFont="1" applyBorder="1" applyAlignment="1">
      <alignment/>
    </xf>
    <xf numFmtId="173" fontId="61" fillId="0" borderId="36" xfId="42" applyNumberFormat="1" applyFont="1" applyFill="1" applyBorder="1" applyAlignment="1">
      <alignment/>
    </xf>
    <xf numFmtId="173" fontId="61" fillId="0" borderId="38" xfId="42" applyNumberFormat="1" applyFont="1" applyFill="1" applyBorder="1" applyAlignment="1">
      <alignment/>
    </xf>
    <xf numFmtId="0" fontId="42" fillId="33" borderId="29" xfId="0" applyFont="1" applyFill="1" applyBorder="1" applyAlignment="1">
      <alignment/>
    </xf>
    <xf numFmtId="0" fontId="42" fillId="33" borderId="29" xfId="0" applyFont="1" applyFill="1" applyBorder="1" applyAlignment="1">
      <alignment wrapText="1"/>
    </xf>
    <xf numFmtId="0" fontId="42" fillId="4" borderId="37" xfId="0" applyFont="1" applyFill="1" applyBorder="1" applyAlignment="1">
      <alignment/>
    </xf>
    <xf numFmtId="0" fontId="42" fillId="4" borderId="28" xfId="0" applyFont="1" applyFill="1" applyBorder="1" applyAlignment="1">
      <alignment/>
    </xf>
    <xf numFmtId="173" fontId="36" fillId="33" borderId="36" xfId="61" applyNumberFormat="1" applyFont="1" applyFill="1" applyBorder="1" applyAlignment="1">
      <alignment/>
    </xf>
    <xf numFmtId="37" fontId="33" fillId="0" borderId="0" xfId="42" applyNumberFormat="1" applyFont="1" applyFill="1" applyBorder="1" applyAlignment="1">
      <alignment/>
    </xf>
    <xf numFmtId="173" fontId="52" fillId="10" borderId="0" xfId="0" applyNumberFormat="1" applyFont="1" applyFill="1" applyAlignment="1">
      <alignment/>
    </xf>
    <xf numFmtId="173" fontId="23" fillId="0" borderId="49" xfId="42" applyNumberFormat="1" applyFont="1" applyFill="1" applyBorder="1" applyAlignment="1">
      <alignment/>
    </xf>
    <xf numFmtId="173" fontId="23" fillId="0" borderId="50" xfId="42" applyNumberFormat="1" applyFont="1" applyFill="1" applyBorder="1" applyAlignment="1">
      <alignment/>
    </xf>
    <xf numFmtId="173" fontId="23" fillId="0" borderId="51" xfId="42" applyNumberFormat="1" applyFont="1" applyFill="1" applyBorder="1" applyAlignment="1">
      <alignment/>
    </xf>
    <xf numFmtId="173" fontId="14" fillId="33" borderId="50" xfId="42" applyNumberFormat="1" applyFont="1" applyFill="1" applyBorder="1" applyAlignment="1">
      <alignment/>
    </xf>
    <xf numFmtId="173" fontId="14" fillId="33" borderId="51" xfId="42" applyNumberFormat="1" applyFont="1" applyFill="1" applyBorder="1" applyAlignment="1">
      <alignment/>
    </xf>
    <xf numFmtId="173" fontId="14" fillId="4" borderId="51" xfId="42" applyNumberFormat="1" applyFont="1" applyFill="1" applyBorder="1" applyAlignment="1">
      <alignment/>
    </xf>
    <xf numFmtId="173" fontId="14" fillId="4" borderId="50" xfId="42" applyNumberFormat="1" applyFont="1" applyFill="1" applyBorder="1" applyAlignment="1">
      <alignment/>
    </xf>
    <xf numFmtId="173" fontId="61" fillId="0" borderId="50" xfId="42" applyNumberFormat="1" applyFont="1" applyFill="1" applyBorder="1" applyAlignment="1">
      <alignment/>
    </xf>
    <xf numFmtId="173" fontId="61" fillId="0" borderId="51" xfId="42" applyNumberFormat="1" applyFont="1" applyFill="1" applyBorder="1" applyAlignment="1">
      <alignment/>
    </xf>
    <xf numFmtId="3" fontId="43" fillId="0" borderId="105" xfId="0" applyNumberFormat="1" applyFont="1" applyFill="1" applyBorder="1" applyAlignment="1">
      <alignment horizontal="center"/>
    </xf>
    <xf numFmtId="0" fontId="43" fillId="0" borderId="80" xfId="0" applyFont="1" applyFill="1" applyBorder="1" applyAlignment="1">
      <alignment horizontal="center"/>
    </xf>
    <xf numFmtId="0" fontId="43" fillId="0" borderId="81" xfId="0" applyFont="1" applyFill="1" applyBorder="1" applyAlignment="1">
      <alignment horizontal="center"/>
    </xf>
    <xf numFmtId="3" fontId="43" fillId="0" borderId="81" xfId="0" applyNumberFormat="1" applyFont="1" applyFill="1" applyBorder="1" applyAlignment="1">
      <alignment horizontal="center"/>
    </xf>
    <xf numFmtId="0" fontId="43" fillId="33" borderId="80" xfId="0" applyFont="1" applyFill="1" applyBorder="1" applyAlignment="1">
      <alignment horizontal="center"/>
    </xf>
    <xf numFmtId="0" fontId="44" fillId="0" borderId="81" xfId="0" applyFont="1" applyFill="1" applyBorder="1" applyAlignment="1">
      <alignment horizontal="center"/>
    </xf>
    <xf numFmtId="0" fontId="42" fillId="33" borderId="80" xfId="0" applyFont="1" applyFill="1" applyBorder="1" applyAlignment="1">
      <alignment horizontal="center"/>
    </xf>
    <xf numFmtId="3" fontId="43" fillId="0" borderId="80" xfId="0" applyNumberFormat="1" applyFont="1" applyFill="1" applyBorder="1" applyAlignment="1">
      <alignment horizontal="center"/>
    </xf>
    <xf numFmtId="3" fontId="43" fillId="0" borderId="80" xfId="0" applyNumberFormat="1" applyFont="1" applyFill="1" applyBorder="1" applyAlignment="1">
      <alignment horizontal="center" wrapText="1"/>
    </xf>
    <xf numFmtId="0" fontId="42" fillId="33" borderId="80" xfId="0" applyFont="1" applyFill="1" applyBorder="1" applyAlignment="1" quotePrefix="1">
      <alignment horizontal="center"/>
    </xf>
    <xf numFmtId="0" fontId="42" fillId="4" borderId="81" xfId="0" applyFont="1" applyFill="1" applyBorder="1" applyAlignment="1">
      <alignment horizontal="center"/>
    </xf>
    <xf numFmtId="0" fontId="42" fillId="4" borderId="80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42" fillId="4" borderId="83" xfId="0" applyFont="1" applyFill="1" applyBorder="1" applyAlignment="1">
      <alignment horizontal="center" vertical="center" wrapText="1"/>
    </xf>
    <xf numFmtId="173" fontId="35" fillId="0" borderId="69" xfId="42" applyNumberFormat="1" applyFont="1" applyFill="1" applyBorder="1" applyAlignment="1">
      <alignment/>
    </xf>
    <xf numFmtId="173" fontId="35" fillId="0" borderId="50" xfId="42" applyNumberFormat="1" applyFont="1" applyFill="1" applyBorder="1" applyAlignment="1">
      <alignment/>
    </xf>
    <xf numFmtId="173" fontId="35" fillId="0" borderId="51" xfId="42" applyNumberFormat="1" applyFont="1" applyFill="1" applyBorder="1" applyAlignment="1">
      <alignment/>
    </xf>
    <xf numFmtId="173" fontId="62" fillId="0" borderId="50" xfId="42" applyNumberFormat="1" applyFont="1" applyFill="1" applyBorder="1" applyAlignment="1">
      <alignment/>
    </xf>
    <xf numFmtId="173" fontId="62" fillId="0" borderId="36" xfId="42" applyNumberFormat="1" applyFont="1" applyFill="1" applyBorder="1" applyAlignment="1">
      <alignment/>
    </xf>
    <xf numFmtId="173" fontId="62" fillId="0" borderId="51" xfId="42" applyNumberFormat="1" applyFont="1" applyFill="1" applyBorder="1" applyAlignment="1">
      <alignment/>
    </xf>
    <xf numFmtId="173" fontId="62" fillId="0" borderId="38" xfId="42" applyNumberFormat="1" applyFont="1" applyFill="1" applyBorder="1" applyAlignment="1">
      <alignment/>
    </xf>
    <xf numFmtId="173" fontId="36" fillId="33" borderId="50" xfId="61" applyNumberFormat="1" applyFont="1" applyFill="1" applyBorder="1" applyAlignment="1">
      <alignment/>
    </xf>
    <xf numFmtId="173" fontId="35" fillId="0" borderId="52" xfId="42" applyNumberFormat="1" applyFont="1" applyFill="1" applyBorder="1" applyAlignment="1">
      <alignment/>
    </xf>
    <xf numFmtId="3" fontId="5" fillId="0" borderId="75" xfId="0" applyNumberFormat="1" applyFont="1" applyFill="1" applyBorder="1" applyAlignment="1">
      <alignment/>
    </xf>
    <xf numFmtId="3" fontId="5" fillId="0" borderId="73" xfId="0" applyNumberFormat="1" applyFont="1" applyFill="1" applyBorder="1" applyAlignment="1">
      <alignment/>
    </xf>
    <xf numFmtId="172" fontId="3" fillId="33" borderId="29" xfId="59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0" fontId="52" fillId="34" borderId="0" xfId="0" applyFont="1" applyFill="1" applyAlignment="1">
      <alignment horizontal="right"/>
    </xf>
    <xf numFmtId="1" fontId="52" fillId="0" borderId="0" xfId="0" applyNumberFormat="1" applyFont="1" applyAlignment="1">
      <alignment/>
    </xf>
    <xf numFmtId="1" fontId="52" fillId="34" borderId="0" xfId="0" applyNumberFormat="1" applyFont="1" applyFill="1" applyAlignment="1">
      <alignment/>
    </xf>
    <xf numFmtId="0" fontId="40" fillId="4" borderId="86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 wrapText="1"/>
    </xf>
    <xf numFmtId="0" fontId="40" fillId="4" borderId="42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176" fontId="5" fillId="0" borderId="26" xfId="42" applyNumberFormat="1" applyFont="1" applyFill="1" applyBorder="1" applyAlignment="1" applyProtection="1">
      <alignment/>
      <protection/>
    </xf>
    <xf numFmtId="193" fontId="29" fillId="4" borderId="46" xfId="0" applyNumberFormat="1" applyFont="1" applyFill="1" applyBorder="1" applyAlignment="1">
      <alignment/>
    </xf>
    <xf numFmtId="173" fontId="63" fillId="33" borderId="50" xfId="61" applyNumberFormat="1" applyFont="1" applyFill="1" applyBorder="1" applyAlignment="1">
      <alignment/>
    </xf>
    <xf numFmtId="173" fontId="63" fillId="33" borderId="75" xfId="61" applyNumberFormat="1" applyFont="1" applyFill="1" applyBorder="1" applyAlignment="1">
      <alignment/>
    </xf>
    <xf numFmtId="0" fontId="64" fillId="0" borderId="51" xfId="0" applyFont="1" applyFill="1" applyBorder="1" applyAlignment="1">
      <alignment/>
    </xf>
    <xf numFmtId="0" fontId="64" fillId="0" borderId="73" xfId="0" applyFont="1" applyFill="1" applyBorder="1" applyAlignment="1">
      <alignment/>
    </xf>
    <xf numFmtId="173" fontId="63" fillId="4" borderId="51" xfId="61" applyNumberFormat="1" applyFont="1" applyFill="1" applyBorder="1" applyAlignment="1">
      <alignment/>
    </xf>
    <xf numFmtId="173" fontId="63" fillId="4" borderId="50" xfId="61" applyNumberFormat="1" applyFont="1" applyFill="1" applyBorder="1" applyAlignment="1">
      <alignment/>
    </xf>
    <xf numFmtId="173" fontId="63" fillId="4" borderId="36" xfId="61" applyNumberFormat="1" applyFont="1" applyFill="1" applyBorder="1" applyAlignment="1">
      <alignment/>
    </xf>
    <xf numFmtId="37" fontId="35" fillId="0" borderId="90" xfId="42" applyNumberFormat="1" applyFont="1" applyFill="1" applyBorder="1" applyAlignment="1">
      <alignment/>
    </xf>
    <xf numFmtId="37" fontId="35" fillId="0" borderId="38" xfId="42" applyNumberFormat="1" applyFont="1" applyFill="1" applyBorder="1" applyAlignment="1">
      <alignment/>
    </xf>
    <xf numFmtId="37" fontId="35" fillId="0" borderId="89" xfId="42" applyNumberFormat="1" applyFont="1" applyFill="1" applyBorder="1" applyAlignment="1">
      <alignment/>
    </xf>
    <xf numFmtId="37" fontId="35" fillId="0" borderId="36" xfId="42" applyNumberFormat="1" applyFont="1" applyFill="1" applyBorder="1" applyAlignment="1">
      <alignment/>
    </xf>
    <xf numFmtId="37" fontId="63" fillId="33" borderId="90" xfId="61" applyNumberFormat="1" applyFont="1" applyFill="1" applyBorder="1" applyAlignment="1">
      <alignment/>
    </xf>
    <xf numFmtId="37" fontId="63" fillId="33" borderId="38" xfId="61" applyNumberFormat="1" applyFont="1" applyFill="1" applyBorder="1" applyAlignment="1">
      <alignment/>
    </xf>
    <xf numFmtId="37" fontId="35" fillId="0" borderId="91" xfId="42" applyNumberFormat="1" applyFont="1" applyFill="1" applyBorder="1" applyAlignment="1">
      <alignment/>
    </xf>
    <xf numFmtId="37" fontId="35" fillId="0" borderId="40" xfId="42" applyNumberFormat="1" applyFont="1" applyFill="1" applyBorder="1" applyAlignment="1">
      <alignment/>
    </xf>
    <xf numFmtId="0" fontId="64" fillId="0" borderId="89" xfId="0" applyFont="1" applyFill="1" applyBorder="1" applyAlignment="1">
      <alignment/>
    </xf>
    <xf numFmtId="37" fontId="64" fillId="0" borderId="36" xfId="0" applyNumberFormat="1" applyFont="1" applyFill="1" applyBorder="1" applyAlignment="1">
      <alignment/>
    </xf>
    <xf numFmtId="37" fontId="63" fillId="33" borderId="89" xfId="61" applyNumberFormat="1" applyFont="1" applyFill="1" applyBorder="1" applyAlignment="1">
      <alignment/>
    </xf>
    <xf numFmtId="37" fontId="63" fillId="33" borderId="36" xfId="61" applyNumberFormat="1" applyFont="1" applyFill="1" applyBorder="1" applyAlignment="1">
      <alignment/>
    </xf>
    <xf numFmtId="37" fontId="63" fillId="0" borderId="89" xfId="61" applyNumberFormat="1" applyFont="1" applyFill="1" applyBorder="1" applyAlignment="1">
      <alignment/>
    </xf>
    <xf numFmtId="37" fontId="63" fillId="0" borderId="36" xfId="61" applyNumberFormat="1" applyFont="1" applyFill="1" applyBorder="1" applyAlignment="1">
      <alignment/>
    </xf>
    <xf numFmtId="173" fontId="3" fillId="38" borderId="75" xfId="42" applyNumberFormat="1" applyFont="1" applyFill="1" applyBorder="1" applyAlignment="1">
      <alignment horizontal="center"/>
    </xf>
    <xf numFmtId="37" fontId="3" fillId="33" borderId="32" xfId="0" applyNumberFormat="1" applyFont="1" applyFill="1" applyBorder="1" applyAlignment="1">
      <alignment/>
    </xf>
    <xf numFmtId="37" fontId="3" fillId="33" borderId="34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37" fontId="3" fillId="33" borderId="29" xfId="0" applyNumberFormat="1" applyFont="1" applyFill="1" applyBorder="1" applyAlignment="1">
      <alignment/>
    </xf>
    <xf numFmtId="37" fontId="3" fillId="33" borderId="36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6" xfId="0" applyFont="1" applyBorder="1" applyAlignment="1">
      <alignment/>
    </xf>
    <xf numFmtId="37" fontId="3" fillId="4" borderId="44" xfId="0" applyNumberFormat="1" applyFont="1" applyFill="1" applyBorder="1" applyAlignment="1">
      <alignment/>
    </xf>
    <xf numFmtId="37" fontId="3" fillId="4" borderId="43" xfId="0" applyNumberFormat="1" applyFont="1" applyFill="1" applyBorder="1" applyAlignment="1">
      <alignment/>
    </xf>
    <xf numFmtId="173" fontId="41" fillId="33" borderId="0" xfId="0" applyNumberFormat="1" applyFont="1" applyFill="1" applyAlignment="1">
      <alignment horizontal="center"/>
    </xf>
    <xf numFmtId="173" fontId="41" fillId="4" borderId="0" xfId="0" applyNumberFormat="1" applyFont="1" applyFill="1" applyAlignment="1">
      <alignment horizontal="center"/>
    </xf>
    <xf numFmtId="173" fontId="41" fillId="38" borderId="0" xfId="0" applyNumberFormat="1" applyFont="1" applyFill="1" applyAlignment="1">
      <alignment horizontal="center"/>
    </xf>
    <xf numFmtId="173" fontId="52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57" fillId="4" borderId="70" xfId="0" applyFont="1" applyFill="1" applyBorder="1" applyAlignment="1">
      <alignment horizontal="center" vertical="center" wrapText="1"/>
    </xf>
    <xf numFmtId="0" fontId="57" fillId="4" borderId="72" xfId="0" applyFont="1" applyFill="1" applyBorder="1" applyAlignment="1">
      <alignment horizontal="center" vertical="center" wrapText="1"/>
    </xf>
    <xf numFmtId="0" fontId="40" fillId="4" borderId="49" xfId="0" applyFont="1" applyFill="1" applyBorder="1" applyAlignment="1">
      <alignment horizontal="center" vertical="center" wrapText="1"/>
    </xf>
    <xf numFmtId="0" fontId="40" fillId="4" borderId="52" xfId="0" applyFont="1" applyFill="1" applyBorder="1" applyAlignment="1">
      <alignment horizontal="center" vertical="center" wrapText="1"/>
    </xf>
    <xf numFmtId="49" fontId="60" fillId="2" borderId="0" xfId="0" applyNumberFormat="1" applyFont="1" applyFill="1" applyBorder="1" applyAlignment="1">
      <alignment horizontal="left"/>
    </xf>
    <xf numFmtId="0" fontId="56" fillId="0" borderId="45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39" fillId="39" borderId="105" xfId="0" applyFont="1" applyFill="1" applyBorder="1" applyAlignment="1">
      <alignment horizontal="center"/>
    </xf>
    <xf numFmtId="0" fontId="39" fillId="39" borderId="70" xfId="0" applyFont="1" applyFill="1" applyBorder="1" applyAlignment="1">
      <alignment horizontal="center"/>
    </xf>
    <xf numFmtId="0" fontId="39" fillId="39" borderId="48" xfId="0" applyFont="1" applyFill="1" applyBorder="1" applyAlignment="1">
      <alignment horizontal="center"/>
    </xf>
    <xf numFmtId="0" fontId="40" fillId="39" borderId="85" xfId="0" applyFont="1" applyFill="1" applyBorder="1" applyAlignment="1">
      <alignment horizontal="center"/>
    </xf>
    <xf numFmtId="0" fontId="40" fillId="39" borderId="106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6" fillId="28" borderId="0" xfId="48" applyFont="1" applyAlignment="1">
      <alignment horizontal="right"/>
    </xf>
    <xf numFmtId="0" fontId="16" fillId="28" borderId="107" xfId="48" applyFont="1" applyBorder="1" applyAlignment="1">
      <alignment horizontal="right"/>
    </xf>
    <xf numFmtId="0" fontId="48" fillId="0" borderId="4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0" fontId="57" fillId="4" borderId="105" xfId="0" applyFont="1" applyFill="1" applyBorder="1" applyAlignment="1">
      <alignment horizontal="center" vertical="center" wrapText="1"/>
    </xf>
    <xf numFmtId="0" fontId="57" fillId="4" borderId="48" xfId="0" applyFont="1" applyFill="1" applyBorder="1" applyAlignment="1">
      <alignment horizontal="center" vertical="center" wrapText="1"/>
    </xf>
    <xf numFmtId="0" fontId="42" fillId="4" borderId="108" xfId="0" applyFont="1" applyFill="1" applyBorder="1" applyAlignment="1">
      <alignment horizontal="center" vertical="center" wrapText="1"/>
    </xf>
    <xf numFmtId="0" fontId="42" fillId="4" borderId="8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27" fillId="2" borderId="0" xfId="0" applyNumberFormat="1" applyFont="1" applyFill="1" applyBorder="1" applyAlignment="1">
      <alignment horizontal="left"/>
    </xf>
    <xf numFmtId="0" fontId="20" fillId="2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45" xfId="0" applyFont="1" applyFill="1" applyBorder="1" applyAlignment="1">
      <alignment horizontal="center"/>
    </xf>
    <xf numFmtId="0" fontId="54" fillId="0" borderId="0" xfId="50" applyFont="1" applyFill="1" applyBorder="1" applyAlignment="1">
      <alignment horizontal="center"/>
    </xf>
    <xf numFmtId="0" fontId="39" fillId="0" borderId="0" xfId="51" applyFont="1" applyFill="1" applyBorder="1" applyAlignment="1">
      <alignment horizontal="center"/>
    </xf>
    <xf numFmtId="0" fontId="43" fillId="0" borderId="109" xfId="0" applyFont="1" applyFill="1" applyBorder="1" applyAlignment="1">
      <alignment horizontal="left" wrapText="1"/>
    </xf>
    <xf numFmtId="0" fontId="43" fillId="0" borderId="1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144</xdr:row>
      <xdr:rowOff>38100</xdr:rowOff>
    </xdr:from>
    <xdr:to>
      <xdr:col>7</xdr:col>
      <xdr:colOff>0</xdr:colOff>
      <xdr:row>144</xdr:row>
      <xdr:rowOff>85725</xdr:rowOff>
    </xdr:to>
    <xdr:sp>
      <xdr:nvSpPr>
        <xdr:cNvPr id="1" name="Right Arrow 3"/>
        <xdr:cNvSpPr>
          <a:spLocks/>
        </xdr:cNvSpPr>
      </xdr:nvSpPr>
      <xdr:spPr>
        <a:xfrm>
          <a:off x="6076950" y="26803350"/>
          <a:ext cx="542925" cy="47625"/>
        </a:xfrm>
        <a:prstGeom prst="rightArrow">
          <a:avLst>
            <a:gd name="adj" fmla="val 46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AB280"/>
  <sheetViews>
    <sheetView tabSelected="1" zoomScale="75" zoomScaleNormal="75" zoomScalePageLayoutView="0" workbookViewId="0" topLeftCell="A57">
      <selection activeCell="F62" sqref="F62"/>
    </sheetView>
  </sheetViews>
  <sheetFormatPr defaultColWidth="9.140625" defaultRowHeight="15" outlineLevelRow="1"/>
  <cols>
    <col min="1" max="1" width="4.7109375" style="8" customWidth="1"/>
    <col min="2" max="2" width="3.57421875" style="8" customWidth="1"/>
    <col min="3" max="3" width="38.421875" style="8" customWidth="1"/>
    <col min="4" max="4" width="10.8515625" style="8" customWidth="1"/>
    <col min="5" max="5" width="15.7109375" style="8" customWidth="1"/>
    <col min="6" max="6" width="16.140625" style="8" customWidth="1"/>
    <col min="7" max="7" width="9.8515625" style="8" customWidth="1"/>
    <col min="8" max="8" width="12.57421875" style="8" customWidth="1"/>
    <col min="9" max="9" width="13.8515625" style="8" customWidth="1"/>
    <col min="10" max="10" width="14.57421875" style="8" customWidth="1"/>
    <col min="11" max="11" width="12.57421875" style="8" customWidth="1"/>
    <col min="12" max="12" width="8.7109375" style="8" customWidth="1"/>
    <col min="13" max="13" width="9.140625" style="8" customWidth="1"/>
    <col min="14" max="14" width="4.8515625" style="12" customWidth="1"/>
    <col min="15" max="15" width="32.421875" style="8" customWidth="1"/>
    <col min="16" max="16" width="13.00390625" style="8" customWidth="1"/>
    <col min="17" max="17" width="15.00390625" style="8" customWidth="1"/>
    <col min="18" max="18" width="14.421875" style="8" customWidth="1"/>
    <col min="19" max="19" width="13.7109375" style="8" customWidth="1"/>
    <col min="20" max="20" width="13.421875" style="12" customWidth="1"/>
    <col min="21" max="21" width="11.140625" style="12" customWidth="1"/>
    <col min="22" max="22" width="11.00390625" style="12" customWidth="1"/>
    <col min="23" max="23" width="12.140625" style="8" customWidth="1"/>
    <col min="24" max="24" width="3.421875" style="27" customWidth="1"/>
    <col min="25" max="16384" width="9.140625" style="8" customWidth="1"/>
  </cols>
  <sheetData>
    <row r="1" ht="11.25"/>
    <row r="2" spans="1:23" ht="12.75">
      <c r="A2" s="67"/>
      <c r="B2" s="68" t="s">
        <v>283</v>
      </c>
      <c r="C2" s="69"/>
      <c r="D2" s="69"/>
      <c r="E2" s="69"/>
      <c r="F2" s="67"/>
      <c r="V2" s="19"/>
      <c r="W2" s="19"/>
    </row>
    <row r="3" spans="1:23" ht="12.75">
      <c r="A3" s="67"/>
      <c r="B3" s="68"/>
      <c r="C3" s="69"/>
      <c r="D3" s="69"/>
      <c r="E3" s="69"/>
      <c r="F3" s="67"/>
      <c r="N3" s="338"/>
      <c r="O3" s="624" t="s">
        <v>261</v>
      </c>
      <c r="P3" s="624"/>
      <c r="Q3" s="624"/>
      <c r="R3" s="624"/>
      <c r="S3" s="624"/>
      <c r="V3" s="19"/>
      <c r="W3" s="19"/>
    </row>
    <row r="4" spans="1:25" ht="12.75">
      <c r="A4" s="67"/>
      <c r="B4" s="70" t="s">
        <v>153</v>
      </c>
      <c r="C4" s="70"/>
      <c r="D4" s="69"/>
      <c r="E4" s="69"/>
      <c r="F4" s="67"/>
      <c r="O4" s="12"/>
      <c r="P4" s="12"/>
      <c r="Q4" s="12"/>
      <c r="R4" s="12"/>
      <c r="S4" s="12"/>
      <c r="V4" s="19"/>
      <c r="W4" s="19"/>
      <c r="X4" s="29"/>
      <c r="Y4" s="30" t="s">
        <v>137</v>
      </c>
    </row>
    <row r="5" spans="1:25" s="12" customFormat="1" ht="20.25" customHeight="1">
      <c r="A5" s="71"/>
      <c r="B5" s="72"/>
      <c r="C5" s="72"/>
      <c r="D5" s="73"/>
      <c r="E5" s="73"/>
      <c r="F5" s="71"/>
      <c r="N5" s="612" t="s">
        <v>134</v>
      </c>
      <c r="O5" s="612"/>
      <c r="P5" s="612"/>
      <c r="Q5" s="612"/>
      <c r="R5" s="612"/>
      <c r="S5" s="612"/>
      <c r="T5" s="612"/>
      <c r="V5" s="19"/>
      <c r="W5" s="19"/>
      <c r="X5" s="19"/>
      <c r="Y5" s="30"/>
    </row>
    <row r="6" spans="1:23" ht="15" customHeight="1" outlineLevel="1">
      <c r="A6" s="67"/>
      <c r="B6" s="624" t="s">
        <v>261</v>
      </c>
      <c r="C6" s="624"/>
      <c r="D6" s="624"/>
      <c r="E6" s="624"/>
      <c r="F6" s="624"/>
      <c r="N6" s="13"/>
      <c r="O6" s="14"/>
      <c r="P6" s="14"/>
      <c r="Q6" s="14"/>
      <c r="R6" s="14"/>
      <c r="S6" s="14"/>
      <c r="T6" s="14"/>
      <c r="V6" s="19"/>
      <c r="W6" s="19"/>
    </row>
    <row r="7" spans="1:23" ht="11.25" customHeight="1" outlineLevel="1" thickBot="1">
      <c r="A7" s="67"/>
      <c r="B7" s="67"/>
      <c r="C7" s="74"/>
      <c r="D7" s="67"/>
      <c r="E7" s="67"/>
      <c r="F7" s="67"/>
      <c r="N7" s="13"/>
      <c r="O7" s="14"/>
      <c r="P7" s="14"/>
      <c r="Q7" s="14"/>
      <c r="R7" s="14"/>
      <c r="S7" s="14"/>
      <c r="T7" s="14"/>
      <c r="V7" s="19"/>
      <c r="W7" s="19"/>
    </row>
    <row r="8" spans="1:23" ht="55.5" customHeight="1" outlineLevel="1" thickBot="1" thickTop="1">
      <c r="A8" s="67"/>
      <c r="B8" s="75"/>
      <c r="C8" s="76"/>
      <c r="D8" s="76" t="s">
        <v>142</v>
      </c>
      <c r="E8" s="76" t="s">
        <v>284</v>
      </c>
      <c r="F8" s="77" t="s">
        <v>285</v>
      </c>
      <c r="N8" s="339"/>
      <c r="O8" s="340" t="s">
        <v>110</v>
      </c>
      <c r="P8" s="247" t="s">
        <v>10</v>
      </c>
      <c r="Q8" s="341" t="s">
        <v>111</v>
      </c>
      <c r="R8" s="247" t="s">
        <v>133</v>
      </c>
      <c r="S8" s="247" t="s">
        <v>135</v>
      </c>
      <c r="T8" s="248" t="s">
        <v>3</v>
      </c>
      <c r="V8" s="44" t="s">
        <v>115</v>
      </c>
      <c r="W8" s="19"/>
    </row>
    <row r="9" spans="1:23" ht="15.75" customHeight="1" outlineLevel="1" thickTop="1">
      <c r="A9" s="67"/>
      <c r="B9" s="78" t="s">
        <v>0</v>
      </c>
      <c r="C9" s="79" t="s">
        <v>1</v>
      </c>
      <c r="D9" s="80"/>
      <c r="E9" s="80"/>
      <c r="F9" s="80"/>
      <c r="N9" s="320"/>
      <c r="O9" s="342"/>
      <c r="P9" s="158"/>
      <c r="Q9" s="343"/>
      <c r="R9" s="158"/>
      <c r="S9" s="158"/>
      <c r="T9" s="143"/>
      <c r="W9" s="19"/>
    </row>
    <row r="10" spans="1:23" ht="12.75" outlineLevel="1">
      <c r="A10" s="67"/>
      <c r="B10" s="81" t="s">
        <v>2</v>
      </c>
      <c r="C10" s="81" t="s">
        <v>144</v>
      </c>
      <c r="D10" s="82"/>
      <c r="E10" s="82"/>
      <c r="F10" s="82"/>
      <c r="N10" s="178" t="s">
        <v>0</v>
      </c>
      <c r="O10" s="321" t="s">
        <v>295</v>
      </c>
      <c r="P10" s="322">
        <v>0</v>
      </c>
      <c r="Q10" s="323"/>
      <c r="R10" s="324"/>
      <c r="S10" s="324"/>
      <c r="T10" s="325">
        <f>SUM(P10:S10)</f>
        <v>0</v>
      </c>
      <c r="V10" s="44"/>
      <c r="W10" s="19"/>
    </row>
    <row r="11" spans="1:23" ht="14.25" customHeight="1" outlineLevel="1">
      <c r="A11" s="67"/>
      <c r="B11" s="83"/>
      <c r="C11" s="83" t="s">
        <v>44</v>
      </c>
      <c r="D11" s="82">
        <v>3</v>
      </c>
      <c r="E11" s="82">
        <f>E69</f>
        <v>902</v>
      </c>
      <c r="F11" s="82">
        <f>F69</f>
        <v>1760</v>
      </c>
      <c r="H11" s="38">
        <f>E11-F11</f>
        <v>-858</v>
      </c>
      <c r="N11" s="179"/>
      <c r="O11" s="256" t="s">
        <v>129</v>
      </c>
      <c r="P11" s="326">
        <v>0</v>
      </c>
      <c r="Q11" s="109"/>
      <c r="R11" s="327"/>
      <c r="S11" s="327">
        <v>36733260</v>
      </c>
      <c r="T11" s="328">
        <f>SUM(P11:S11)</f>
        <v>36733260</v>
      </c>
      <c r="V11" s="44"/>
      <c r="W11" s="19"/>
    </row>
    <row r="12" spans="1:23" ht="14.25" customHeight="1" outlineLevel="1">
      <c r="A12" s="67"/>
      <c r="B12" s="83"/>
      <c r="C12" s="84" t="s">
        <v>45</v>
      </c>
      <c r="D12" s="82"/>
      <c r="E12" s="82">
        <f>E70</f>
        <v>0</v>
      </c>
      <c r="F12" s="82">
        <f>F70</f>
        <v>0</v>
      </c>
      <c r="H12" s="38">
        <f aca="true" t="shared" si="0" ref="H12:H25">E12-F12</f>
        <v>0</v>
      </c>
      <c r="N12" s="178"/>
      <c r="O12" s="321" t="s">
        <v>130</v>
      </c>
      <c r="P12" s="329">
        <v>0</v>
      </c>
      <c r="Q12" s="323">
        <v>0</v>
      </c>
      <c r="R12" s="324"/>
      <c r="S12" s="324">
        <v>0</v>
      </c>
      <c r="T12" s="325">
        <f>SUM(P12:S12)</f>
        <v>0</v>
      </c>
      <c r="V12" s="44"/>
      <c r="W12" s="19"/>
    </row>
    <row r="13" spans="1:23" ht="12.75" outlineLevel="1">
      <c r="A13" s="67"/>
      <c r="B13" s="83"/>
      <c r="C13" s="83" t="s">
        <v>47</v>
      </c>
      <c r="D13" s="82">
        <v>4</v>
      </c>
      <c r="E13" s="82">
        <f>E79</f>
        <v>7437674</v>
      </c>
      <c r="F13" s="82">
        <f>F79</f>
        <v>7435674</v>
      </c>
      <c r="H13" s="38">
        <f t="shared" si="0"/>
        <v>2000</v>
      </c>
      <c r="N13" s="177"/>
      <c r="O13" s="344" t="s">
        <v>296</v>
      </c>
      <c r="P13" s="345">
        <f>P10+P11-P12</f>
        <v>0</v>
      </c>
      <c r="Q13" s="346">
        <f>Q10+Q11-Q12</f>
        <v>0</v>
      </c>
      <c r="R13" s="345">
        <f>R10+R11-R12</f>
        <v>0</v>
      </c>
      <c r="S13" s="345">
        <f>S10+S11-S12</f>
        <v>36733260</v>
      </c>
      <c r="T13" s="347">
        <f>T10+T11-T12</f>
        <v>36733260</v>
      </c>
      <c r="U13" s="6"/>
      <c r="V13" s="44"/>
      <c r="W13" s="19"/>
    </row>
    <row r="14" spans="1:23" ht="12.75" customHeight="1" outlineLevel="1">
      <c r="A14" s="67"/>
      <c r="B14" s="83"/>
      <c r="C14" s="83" t="s">
        <v>4</v>
      </c>
      <c r="D14" s="82">
        <v>5</v>
      </c>
      <c r="E14" s="82">
        <f>E86</f>
        <v>0</v>
      </c>
      <c r="F14" s="82">
        <f>F86</f>
        <v>0</v>
      </c>
      <c r="G14" s="32"/>
      <c r="H14" s="38">
        <f t="shared" si="0"/>
        <v>0</v>
      </c>
      <c r="N14" s="274"/>
      <c r="O14" s="321"/>
      <c r="P14" s="160"/>
      <c r="Q14" s="332"/>
      <c r="R14" s="160"/>
      <c r="S14" s="160"/>
      <c r="T14" s="330"/>
      <c r="U14" s="6"/>
      <c r="V14" s="44"/>
      <c r="W14" s="19"/>
    </row>
    <row r="15" spans="1:25" s="27" customFormat="1" ht="13.5" outlineLevel="1" thickBot="1">
      <c r="A15" s="67"/>
      <c r="B15" s="83"/>
      <c r="C15" s="83" t="s">
        <v>6</v>
      </c>
      <c r="D15" s="82"/>
      <c r="E15" s="82">
        <v>0</v>
      </c>
      <c r="F15" s="82">
        <v>0</v>
      </c>
      <c r="G15" s="32"/>
      <c r="H15" s="38">
        <f t="shared" si="0"/>
        <v>0</v>
      </c>
      <c r="I15" s="8"/>
      <c r="J15" s="8"/>
      <c r="K15" s="8"/>
      <c r="L15" s="8"/>
      <c r="M15" s="8"/>
      <c r="N15" s="179" t="s">
        <v>12</v>
      </c>
      <c r="O15" s="256" t="s">
        <v>297</v>
      </c>
      <c r="P15" s="326">
        <v>0</v>
      </c>
      <c r="Q15" s="109"/>
      <c r="R15" s="327"/>
      <c r="S15" s="327"/>
      <c r="T15" s="328">
        <f>SUM(P15:S15)</f>
        <v>0</v>
      </c>
      <c r="U15" s="12"/>
      <c r="V15" s="44"/>
      <c r="W15" s="19"/>
      <c r="Y15" s="8"/>
    </row>
    <row r="16" spans="1:25" s="27" customFormat="1" ht="14.25" customHeight="1" outlineLevel="1" thickBot="1" thickTop="1">
      <c r="A16" s="67"/>
      <c r="B16" s="83"/>
      <c r="C16" s="83" t="s">
        <v>7</v>
      </c>
      <c r="D16" s="82"/>
      <c r="E16" s="82">
        <f>E89</f>
        <v>6051743</v>
      </c>
      <c r="F16" s="82"/>
      <c r="G16" s="32"/>
      <c r="H16" s="38">
        <f t="shared" si="0"/>
        <v>6051743</v>
      </c>
      <c r="I16" s="8"/>
      <c r="J16" s="8"/>
      <c r="K16" s="8"/>
      <c r="L16" s="8"/>
      <c r="M16" s="8"/>
      <c r="N16" s="274"/>
      <c r="O16" s="321" t="s">
        <v>162</v>
      </c>
      <c r="P16" s="160"/>
      <c r="Q16" s="331"/>
      <c r="R16" s="160"/>
      <c r="S16" s="160"/>
      <c r="T16" s="325">
        <f>SUM(P16:S16)</f>
        <v>0</v>
      </c>
      <c r="U16" s="12"/>
      <c r="V16" s="40" t="str">
        <f>IF(T16=-E189,"OK","Nuk Kuadron!")</f>
        <v>OK</v>
      </c>
      <c r="W16" s="19"/>
      <c r="Y16" s="8"/>
    </row>
    <row r="17" spans="1:25" s="27" customFormat="1" ht="13.5" outlineLevel="1" thickTop="1">
      <c r="A17" s="67"/>
      <c r="B17" s="85"/>
      <c r="C17" s="86" t="s">
        <v>145</v>
      </c>
      <c r="D17" s="87"/>
      <c r="E17" s="88">
        <f>SUM(E11:E16)</f>
        <v>13490319</v>
      </c>
      <c r="F17" s="88">
        <f>SUM(F11:F16)</f>
        <v>7437434</v>
      </c>
      <c r="G17" s="8"/>
      <c r="H17" s="38">
        <f t="shared" si="0"/>
        <v>6052885</v>
      </c>
      <c r="I17" s="8"/>
      <c r="J17" s="8"/>
      <c r="K17" s="8"/>
      <c r="L17" s="8"/>
      <c r="M17" s="8"/>
      <c r="N17" s="179"/>
      <c r="O17" s="256" t="s">
        <v>132</v>
      </c>
      <c r="P17" s="326">
        <v>0</v>
      </c>
      <c r="Q17" s="109">
        <v>0</v>
      </c>
      <c r="R17" s="327"/>
      <c r="S17" s="327">
        <v>0</v>
      </c>
      <c r="T17" s="328">
        <f>SUM(P17:S17)</f>
        <v>0</v>
      </c>
      <c r="U17" s="12"/>
      <c r="V17" s="44"/>
      <c r="W17" s="19"/>
      <c r="Y17" s="8"/>
    </row>
    <row r="18" spans="1:25" s="27" customFormat="1" ht="12.75" outlineLevel="1">
      <c r="A18" s="67"/>
      <c r="B18" s="81" t="s">
        <v>8</v>
      </c>
      <c r="C18" s="81" t="s">
        <v>146</v>
      </c>
      <c r="D18" s="82"/>
      <c r="E18" s="82"/>
      <c r="F18" s="82"/>
      <c r="G18" s="8"/>
      <c r="H18" s="38">
        <f t="shared" si="0"/>
        <v>0</v>
      </c>
      <c r="I18" s="8"/>
      <c r="J18" s="8"/>
      <c r="K18" s="8"/>
      <c r="L18" s="8"/>
      <c r="M18" s="8"/>
      <c r="N18" s="175"/>
      <c r="O18" s="348" t="s">
        <v>298</v>
      </c>
      <c r="P18" s="349">
        <f>P15+P16-P17</f>
        <v>0</v>
      </c>
      <c r="Q18" s="350">
        <f>Q15+Q16-Q17</f>
        <v>0</v>
      </c>
      <c r="R18" s="349">
        <f>R15+R16-R17</f>
        <v>0</v>
      </c>
      <c r="S18" s="349">
        <f>S15+S16-S17</f>
        <v>0</v>
      </c>
      <c r="T18" s="351">
        <f>T15+T16-T17</f>
        <v>0</v>
      </c>
      <c r="U18" s="12"/>
      <c r="V18" s="44"/>
      <c r="W18" s="19"/>
      <c r="Y18" s="8"/>
    </row>
    <row r="19" spans="1:25" s="27" customFormat="1" ht="12.75" outlineLevel="1">
      <c r="A19" s="67"/>
      <c r="B19" s="83"/>
      <c r="C19" s="83" t="s">
        <v>9</v>
      </c>
      <c r="D19" s="82">
        <v>6</v>
      </c>
      <c r="E19" s="82">
        <f>E99</f>
        <v>0</v>
      </c>
      <c r="F19" s="82">
        <v>0</v>
      </c>
      <c r="G19" s="8"/>
      <c r="H19" s="38">
        <f t="shared" si="0"/>
        <v>0</v>
      </c>
      <c r="I19" s="8"/>
      <c r="J19" s="8"/>
      <c r="K19" s="8"/>
      <c r="L19" s="8"/>
      <c r="M19" s="8"/>
      <c r="N19" s="179"/>
      <c r="O19" s="256"/>
      <c r="P19" s="326"/>
      <c r="Q19" s="109"/>
      <c r="R19" s="327"/>
      <c r="S19" s="327"/>
      <c r="T19" s="328">
        <f>SUM(P19:S19)</f>
        <v>0</v>
      </c>
      <c r="U19" s="12"/>
      <c r="V19" s="44"/>
      <c r="W19" s="19"/>
      <c r="Y19" s="8"/>
    </row>
    <row r="20" spans="1:25" s="27" customFormat="1" ht="12.75" outlineLevel="1">
      <c r="A20" s="67"/>
      <c r="B20" s="83"/>
      <c r="C20" s="83" t="s">
        <v>51</v>
      </c>
      <c r="D20" s="82"/>
      <c r="E20" s="82">
        <f>E105</f>
        <v>36733260</v>
      </c>
      <c r="F20" s="82">
        <f>F105</f>
        <v>0</v>
      </c>
      <c r="G20" s="8"/>
      <c r="H20" s="38">
        <f t="shared" si="0"/>
        <v>36733260</v>
      </c>
      <c r="I20" s="8"/>
      <c r="J20" s="8"/>
      <c r="K20" s="8"/>
      <c r="L20" s="8"/>
      <c r="M20" s="8"/>
      <c r="N20" s="178" t="s">
        <v>112</v>
      </c>
      <c r="O20" s="321" t="s">
        <v>299</v>
      </c>
      <c r="P20" s="329">
        <v>0</v>
      </c>
      <c r="Q20" s="323">
        <v>0</v>
      </c>
      <c r="R20" s="324">
        <v>0</v>
      </c>
      <c r="S20" s="324">
        <v>0</v>
      </c>
      <c r="T20" s="325">
        <f>SUM(P20:S20)</f>
        <v>0</v>
      </c>
      <c r="U20" s="12"/>
      <c r="V20" s="44"/>
      <c r="W20" s="19"/>
      <c r="Y20" s="8"/>
    </row>
    <row r="21" spans="1:25" s="27" customFormat="1" ht="12.75" outlineLevel="1">
      <c r="A21" s="67"/>
      <c r="B21" s="83"/>
      <c r="C21" s="83" t="s">
        <v>11</v>
      </c>
      <c r="D21" s="82"/>
      <c r="E21" s="82">
        <v>0</v>
      </c>
      <c r="F21" s="82">
        <v>0</v>
      </c>
      <c r="G21" s="8"/>
      <c r="H21" s="38">
        <f t="shared" si="0"/>
        <v>0</v>
      </c>
      <c r="I21" s="8"/>
      <c r="J21" s="8"/>
      <c r="K21" s="8"/>
      <c r="L21" s="8"/>
      <c r="M21" s="8"/>
      <c r="N21" s="179"/>
      <c r="O21" s="256" t="s">
        <v>129</v>
      </c>
      <c r="P21" s="326">
        <v>0</v>
      </c>
      <c r="Q21" s="109">
        <v>0</v>
      </c>
      <c r="R21" s="327">
        <v>0</v>
      </c>
      <c r="S21" s="327">
        <v>0</v>
      </c>
      <c r="T21" s="328">
        <f>SUM(P21:S21)</f>
        <v>0</v>
      </c>
      <c r="U21" s="12"/>
      <c r="V21" s="44"/>
      <c r="W21" s="19"/>
      <c r="Y21" s="8"/>
    </row>
    <row r="22" spans="1:25" s="27" customFormat="1" ht="12.75" outlineLevel="1">
      <c r="A22" s="67"/>
      <c r="B22" s="83"/>
      <c r="C22" s="83" t="s">
        <v>53</v>
      </c>
      <c r="D22" s="82"/>
      <c r="E22" s="82">
        <v>0</v>
      </c>
      <c r="F22" s="82">
        <v>0</v>
      </c>
      <c r="G22" s="8"/>
      <c r="H22" s="38">
        <f t="shared" si="0"/>
        <v>0</v>
      </c>
      <c r="I22" s="8"/>
      <c r="J22" s="8"/>
      <c r="K22" s="8"/>
      <c r="L22" s="8"/>
      <c r="M22" s="8"/>
      <c r="N22" s="178"/>
      <c r="O22" s="321" t="s">
        <v>130</v>
      </c>
      <c r="P22" s="329">
        <v>0</v>
      </c>
      <c r="Q22" s="323">
        <v>0</v>
      </c>
      <c r="R22" s="324">
        <v>0</v>
      </c>
      <c r="S22" s="324">
        <v>0</v>
      </c>
      <c r="T22" s="325">
        <f>SUM(P22:S22)</f>
        <v>0</v>
      </c>
      <c r="U22" s="12"/>
      <c r="V22" s="44"/>
      <c r="W22" s="19"/>
      <c r="Y22" s="8"/>
    </row>
    <row r="23" spans="1:25" s="27" customFormat="1" ht="12.75" outlineLevel="1">
      <c r="A23" s="67"/>
      <c r="B23" s="83"/>
      <c r="C23" s="83" t="s">
        <v>54</v>
      </c>
      <c r="D23" s="82"/>
      <c r="E23" s="82">
        <v>0</v>
      </c>
      <c r="F23" s="82">
        <v>0</v>
      </c>
      <c r="G23" s="8"/>
      <c r="H23" s="38">
        <f t="shared" si="0"/>
        <v>0</v>
      </c>
      <c r="I23" s="8"/>
      <c r="J23" s="8"/>
      <c r="K23" s="8"/>
      <c r="L23" s="8"/>
      <c r="M23" s="8"/>
      <c r="N23" s="177"/>
      <c r="O23" s="344" t="s">
        <v>300</v>
      </c>
      <c r="P23" s="345">
        <f>P20+P21-P22</f>
        <v>0</v>
      </c>
      <c r="Q23" s="346">
        <f>Q20+Q21-Q22</f>
        <v>0</v>
      </c>
      <c r="R23" s="345">
        <f>R20+R21-R22</f>
        <v>0</v>
      </c>
      <c r="S23" s="345">
        <f>S20+S21-S22</f>
        <v>0</v>
      </c>
      <c r="T23" s="347">
        <f>T20+T21-T22</f>
        <v>0</v>
      </c>
      <c r="U23" s="12"/>
      <c r="V23" s="44"/>
      <c r="W23" s="19"/>
      <c r="Y23" s="8"/>
    </row>
    <row r="24" spans="1:25" s="27" customFormat="1" ht="13.5" outlineLevel="1" thickBot="1">
      <c r="A24" s="67"/>
      <c r="B24" s="85"/>
      <c r="C24" s="86" t="s">
        <v>147</v>
      </c>
      <c r="D24" s="89"/>
      <c r="E24" s="88">
        <f>SUM(E19:E23)</f>
        <v>36733260</v>
      </c>
      <c r="F24" s="88">
        <f>SUM(F19:F23)</f>
        <v>0</v>
      </c>
      <c r="G24" s="8"/>
      <c r="H24" s="38">
        <f t="shared" si="0"/>
        <v>36733260</v>
      </c>
      <c r="I24" s="8"/>
      <c r="J24" s="8"/>
      <c r="K24" s="8"/>
      <c r="L24" s="8"/>
      <c r="M24" s="8"/>
      <c r="N24" s="274"/>
      <c r="O24" s="321"/>
      <c r="P24" s="160"/>
      <c r="Q24" s="332"/>
      <c r="R24" s="160"/>
      <c r="S24" s="160"/>
      <c r="T24" s="330"/>
      <c r="U24" s="12"/>
      <c r="V24" s="44"/>
      <c r="W24" s="19"/>
      <c r="Y24" s="8"/>
    </row>
    <row r="25" spans="1:25" s="27" customFormat="1" ht="13.5" customHeight="1" outlineLevel="1" thickBot="1" thickTop="1">
      <c r="A25" s="67"/>
      <c r="B25" s="90"/>
      <c r="C25" s="90" t="s">
        <v>56</v>
      </c>
      <c r="D25" s="91"/>
      <c r="E25" s="92">
        <f>E17+E24</f>
        <v>50223579</v>
      </c>
      <c r="F25" s="92">
        <f>F17+F24</f>
        <v>7437434</v>
      </c>
      <c r="G25" s="8"/>
      <c r="H25" s="38">
        <f t="shared" si="0"/>
        <v>42786145</v>
      </c>
      <c r="I25" s="8"/>
      <c r="J25" s="8"/>
      <c r="K25" s="8"/>
      <c r="L25" s="8"/>
      <c r="M25" s="8"/>
      <c r="N25" s="179" t="s">
        <v>131</v>
      </c>
      <c r="O25" s="256" t="s">
        <v>301</v>
      </c>
      <c r="P25" s="327">
        <f>P10-P15-P20</f>
        <v>0</v>
      </c>
      <c r="Q25" s="352">
        <f>Q10-Q15-Q20</f>
        <v>0</v>
      </c>
      <c r="R25" s="327">
        <f>R10-R15-R20</f>
        <v>0</v>
      </c>
      <c r="S25" s="327">
        <f>S10-S15-S20</f>
        <v>0</v>
      </c>
      <c r="T25" s="328">
        <f>T10-T15-T20</f>
        <v>0</v>
      </c>
      <c r="U25" s="12"/>
      <c r="V25" s="40" t="str">
        <f>IF(T25=F24,"OK","Nuk Kuadron!")</f>
        <v>OK</v>
      </c>
      <c r="W25" s="19"/>
      <c r="Y25" s="8"/>
    </row>
    <row r="26" spans="1:23" s="12" customFormat="1" ht="12.75" customHeight="1" outlineLevel="1" thickBot="1" thickTop="1">
      <c r="A26" s="71"/>
      <c r="B26" s="93"/>
      <c r="C26" s="93"/>
      <c r="D26" s="94"/>
      <c r="E26" s="95"/>
      <c r="F26" s="95"/>
      <c r="N26" s="178"/>
      <c r="O26" s="321"/>
      <c r="P26" s="329"/>
      <c r="Q26" s="323"/>
      <c r="R26" s="324"/>
      <c r="S26" s="324"/>
      <c r="T26" s="325">
        <f>SUM(P26:S26)</f>
        <v>0</v>
      </c>
      <c r="V26" s="44"/>
      <c r="W26" s="19"/>
    </row>
    <row r="27" spans="1:25" s="12" customFormat="1" ht="16.5" outlineLevel="1" thickBot="1" thickTop="1">
      <c r="A27" s="67"/>
      <c r="B27" s="96" t="s">
        <v>12</v>
      </c>
      <c r="C27" s="97" t="s">
        <v>57</v>
      </c>
      <c r="D27" s="82"/>
      <c r="E27" s="82"/>
      <c r="F27" s="82"/>
      <c r="G27" s="8"/>
      <c r="H27" s="8"/>
      <c r="I27" s="8"/>
      <c r="J27" s="8"/>
      <c r="K27" s="8"/>
      <c r="L27" s="8"/>
      <c r="M27" s="8"/>
      <c r="N27" s="333"/>
      <c r="O27" s="334" t="s">
        <v>302</v>
      </c>
      <c r="P27" s="335">
        <f>P13-P18-P23</f>
        <v>0</v>
      </c>
      <c r="Q27" s="336">
        <f>Q13-Q18-Q23</f>
        <v>0</v>
      </c>
      <c r="R27" s="335">
        <f>R13-R18-R23</f>
        <v>0</v>
      </c>
      <c r="S27" s="335">
        <f>S13-S18-S23</f>
        <v>36733260</v>
      </c>
      <c r="T27" s="337">
        <f>T13-T18-T23</f>
        <v>36733260</v>
      </c>
      <c r="V27" s="40" t="str">
        <f>IF(T27=E24,"OK","Nuk Kuadron!")</f>
        <v>OK</v>
      </c>
      <c r="W27" s="19"/>
      <c r="X27" s="27"/>
      <c r="Y27" s="8"/>
    </row>
    <row r="28" spans="1:25" s="12" customFormat="1" ht="13.5" outlineLevel="1" thickTop="1">
      <c r="A28" s="67"/>
      <c r="B28" s="81" t="s">
        <v>2</v>
      </c>
      <c r="C28" s="81" t="s">
        <v>148</v>
      </c>
      <c r="D28" s="82"/>
      <c r="E28" s="82"/>
      <c r="F28" s="82"/>
      <c r="G28" s="8"/>
      <c r="H28" s="8"/>
      <c r="I28" s="8"/>
      <c r="J28" s="8"/>
      <c r="K28" s="8"/>
      <c r="L28" s="8"/>
      <c r="M28" s="8"/>
      <c r="W28" s="45">
        <f>T27-E24</f>
        <v>0</v>
      </c>
      <c r="X28" s="27"/>
      <c r="Y28" s="8"/>
    </row>
    <row r="29" spans="1:25" s="12" customFormat="1" ht="12.75" outlineLevel="1">
      <c r="A29" s="67"/>
      <c r="B29" s="83"/>
      <c r="C29" s="83" t="s">
        <v>14</v>
      </c>
      <c r="D29" s="82">
        <v>7</v>
      </c>
      <c r="E29" s="82">
        <f>E131</f>
        <v>0</v>
      </c>
      <c r="F29" s="82">
        <v>0</v>
      </c>
      <c r="G29" s="8"/>
      <c r="H29" s="8"/>
      <c r="I29" s="8"/>
      <c r="J29" s="8"/>
      <c r="K29" s="8"/>
      <c r="L29" s="8"/>
      <c r="M29" s="8"/>
      <c r="V29" s="19"/>
      <c r="W29" s="19"/>
      <c r="X29" s="27"/>
      <c r="Y29" s="8"/>
    </row>
    <row r="30" spans="1:25" s="12" customFormat="1" ht="13.5" outlineLevel="1" thickBot="1">
      <c r="A30" s="67"/>
      <c r="B30" s="83"/>
      <c r="C30" s="83" t="s">
        <v>59</v>
      </c>
      <c r="D30" s="82">
        <v>8</v>
      </c>
      <c r="E30" s="82">
        <f>E138</f>
        <v>50123579</v>
      </c>
      <c r="F30" s="82">
        <f>F138</f>
        <v>49781307</v>
      </c>
      <c r="G30" s="8"/>
      <c r="H30" s="38">
        <f>E30-F30</f>
        <v>342272</v>
      </c>
      <c r="I30" s="8"/>
      <c r="J30" s="8"/>
      <c r="K30" s="8"/>
      <c r="L30" s="8"/>
      <c r="M30" s="8"/>
      <c r="N30" s="220" t="s">
        <v>113</v>
      </c>
      <c r="O30" s="221"/>
      <c r="P30" s="14"/>
      <c r="Q30" s="14"/>
      <c r="R30" s="14"/>
      <c r="S30" s="14"/>
      <c r="T30" s="14"/>
      <c r="V30" s="19"/>
      <c r="W30" s="19"/>
      <c r="X30" s="27"/>
      <c r="Y30" s="8"/>
    </row>
    <row r="31" spans="1:25" s="12" customFormat="1" ht="13.5" outlineLevel="1" thickTop="1">
      <c r="A31" s="67"/>
      <c r="B31" s="83"/>
      <c r="C31" s="83" t="s">
        <v>15</v>
      </c>
      <c r="D31" s="82"/>
      <c r="E31" s="82">
        <v>0</v>
      </c>
      <c r="F31" s="82">
        <v>0</v>
      </c>
      <c r="G31" s="8"/>
      <c r="H31" s="38">
        <f aca="true" t="shared" si="1" ref="H31:H52">E31-F31</f>
        <v>0</v>
      </c>
      <c r="I31" s="8"/>
      <c r="J31" s="8"/>
      <c r="K31" s="8"/>
      <c r="L31" s="8"/>
      <c r="M31" s="8"/>
      <c r="N31" s="222">
        <v>1</v>
      </c>
      <c r="O31" s="223" t="s">
        <v>262</v>
      </c>
      <c r="P31" s="208"/>
      <c r="Q31" s="209">
        <f>Q16</f>
        <v>0</v>
      </c>
      <c r="R31" s="209">
        <f>R16</f>
        <v>0</v>
      </c>
      <c r="S31" s="209">
        <f>S16</f>
        <v>0</v>
      </c>
      <c r="T31" s="210">
        <f>SUM(Q31:S31)</f>
        <v>0</v>
      </c>
      <c r="V31" s="19"/>
      <c r="W31" s="19"/>
      <c r="X31" s="27"/>
      <c r="Y31" s="8"/>
    </row>
    <row r="32" spans="1:25" s="12" customFormat="1" ht="12.75" outlineLevel="1">
      <c r="A32" s="67"/>
      <c r="B32" s="83"/>
      <c r="C32" s="83" t="s">
        <v>16</v>
      </c>
      <c r="D32" s="82"/>
      <c r="E32" s="82">
        <v>0</v>
      </c>
      <c r="F32" s="82">
        <v>0</v>
      </c>
      <c r="G32" s="8"/>
      <c r="H32" s="38">
        <f t="shared" si="1"/>
        <v>0</v>
      </c>
      <c r="I32" s="28"/>
      <c r="J32" s="28"/>
      <c r="K32" s="8"/>
      <c r="L32" s="8"/>
      <c r="M32" s="8"/>
      <c r="N32" s="224">
        <v>2</v>
      </c>
      <c r="O32" s="225" t="s">
        <v>263</v>
      </c>
      <c r="P32" s="203"/>
      <c r="Q32" s="204"/>
      <c r="R32" s="204"/>
      <c r="S32" s="204">
        <v>0</v>
      </c>
      <c r="T32" s="211">
        <f>SUM(Q32:S32)</f>
        <v>0</v>
      </c>
      <c r="V32" s="19"/>
      <c r="W32" s="19"/>
      <c r="X32" s="27"/>
      <c r="Y32" s="8"/>
    </row>
    <row r="33" spans="1:25" s="12" customFormat="1" ht="12.75" outlineLevel="1">
      <c r="A33" s="67"/>
      <c r="B33" s="85"/>
      <c r="C33" s="86" t="s">
        <v>149</v>
      </c>
      <c r="D33" s="89"/>
      <c r="E33" s="88">
        <f>SUM(E29:E32)</f>
        <v>50123579</v>
      </c>
      <c r="F33" s="88">
        <f>SUM(F29:F32)</f>
        <v>49781307</v>
      </c>
      <c r="G33" s="8"/>
      <c r="H33" s="38">
        <f t="shared" si="1"/>
        <v>342272</v>
      </c>
      <c r="I33" s="28"/>
      <c r="J33" s="28"/>
      <c r="K33" s="8"/>
      <c r="L33" s="8"/>
      <c r="M33" s="8"/>
      <c r="N33" s="226">
        <v>3</v>
      </c>
      <c r="O33" s="225" t="s">
        <v>264</v>
      </c>
      <c r="P33" s="203"/>
      <c r="Q33" s="204"/>
      <c r="R33" s="204"/>
      <c r="S33" s="204"/>
      <c r="T33" s="211">
        <f>SUM(Q33:S33)</f>
        <v>0</v>
      </c>
      <c r="V33" s="19"/>
      <c r="W33" s="19"/>
      <c r="X33" s="27"/>
      <c r="Y33" s="8"/>
    </row>
    <row r="34" spans="1:25" s="12" customFormat="1" ht="13.5" outlineLevel="1" thickBot="1">
      <c r="A34" s="67"/>
      <c r="B34" s="81" t="s">
        <v>8</v>
      </c>
      <c r="C34" s="81" t="s">
        <v>150</v>
      </c>
      <c r="D34" s="82"/>
      <c r="E34" s="82"/>
      <c r="F34" s="82"/>
      <c r="G34" s="8"/>
      <c r="H34" s="38">
        <f t="shared" si="1"/>
        <v>0</v>
      </c>
      <c r="I34" s="28"/>
      <c r="J34" s="28"/>
      <c r="K34" s="8"/>
      <c r="L34" s="8"/>
      <c r="M34" s="8"/>
      <c r="N34" s="227"/>
      <c r="O34" s="228" t="s">
        <v>114</v>
      </c>
      <c r="P34" s="229"/>
      <c r="Q34" s="229"/>
      <c r="R34" s="230"/>
      <c r="S34" s="230"/>
      <c r="T34" s="231">
        <f>T31+T32+T33</f>
        <v>0</v>
      </c>
      <c r="V34" s="19"/>
      <c r="W34" s="19"/>
      <c r="X34" s="27"/>
      <c r="Y34" s="8"/>
    </row>
    <row r="35" spans="1:25" s="12" customFormat="1" ht="13.5" outlineLevel="1" thickTop="1">
      <c r="A35" s="67"/>
      <c r="B35" s="83"/>
      <c r="C35" s="83" t="s">
        <v>62</v>
      </c>
      <c r="D35" s="82">
        <v>9</v>
      </c>
      <c r="E35" s="82">
        <f>E147</f>
        <v>0</v>
      </c>
      <c r="F35" s="82">
        <f>F147</f>
        <v>0</v>
      </c>
      <c r="G35" s="8"/>
      <c r="H35" s="38">
        <f t="shared" si="1"/>
        <v>0</v>
      </c>
      <c r="I35" s="59"/>
      <c r="J35" s="28"/>
      <c r="K35" s="8"/>
      <c r="L35" s="8"/>
      <c r="M35" s="8"/>
      <c r="N35" s="10"/>
      <c r="O35" s="10"/>
      <c r="P35" s="10"/>
      <c r="Q35" s="10"/>
      <c r="R35" s="10"/>
      <c r="S35" s="8"/>
      <c r="V35" s="19"/>
      <c r="W35" s="19"/>
      <c r="X35" s="27"/>
      <c r="Y35" s="8"/>
    </row>
    <row r="36" spans="1:25" s="12" customFormat="1" ht="15.75" outlineLevel="1">
      <c r="A36" s="67"/>
      <c r="B36" s="83"/>
      <c r="C36" s="83" t="s">
        <v>17</v>
      </c>
      <c r="D36" s="82"/>
      <c r="E36" s="82">
        <v>0</v>
      </c>
      <c r="F36" s="82">
        <v>0</v>
      </c>
      <c r="G36" s="8"/>
      <c r="H36" s="38">
        <f t="shared" si="1"/>
        <v>0</v>
      </c>
      <c r="I36" s="59"/>
      <c r="J36" s="28"/>
      <c r="K36" s="8"/>
      <c r="L36" s="8"/>
      <c r="M36" s="8"/>
      <c r="N36" s="613" t="s">
        <v>293</v>
      </c>
      <c r="O36" s="613"/>
      <c r="P36" s="613"/>
      <c r="Q36" s="613"/>
      <c r="R36" s="613"/>
      <c r="S36" s="8"/>
      <c r="V36" s="19"/>
      <c r="W36" s="19"/>
      <c r="X36" s="27"/>
      <c r="Y36" s="8"/>
    </row>
    <row r="37" spans="1:25" s="12" customFormat="1" ht="13.5" outlineLevel="1" thickBot="1">
      <c r="A37" s="67"/>
      <c r="B37" s="83"/>
      <c r="C37" s="83" t="s">
        <v>18</v>
      </c>
      <c r="D37" s="82"/>
      <c r="E37" s="82">
        <v>0</v>
      </c>
      <c r="F37" s="82">
        <v>0</v>
      </c>
      <c r="G37" s="8"/>
      <c r="H37" s="38">
        <f t="shared" si="1"/>
        <v>0</v>
      </c>
      <c r="I37" s="59"/>
      <c r="J37" s="28"/>
      <c r="K37" s="8"/>
      <c r="L37" s="8"/>
      <c r="M37" s="8"/>
      <c r="N37" s="11"/>
      <c r="O37" s="8"/>
      <c r="P37" s="15"/>
      <c r="Q37" s="8"/>
      <c r="R37" s="8"/>
      <c r="S37" s="49" t="s">
        <v>115</v>
      </c>
      <c r="V37" s="19"/>
      <c r="W37" s="19"/>
      <c r="X37" s="27"/>
      <c r="Y37" s="8"/>
    </row>
    <row r="38" spans="1:25" s="12" customFormat="1" ht="13.5" outlineLevel="1" thickTop="1">
      <c r="A38" s="67"/>
      <c r="B38" s="83"/>
      <c r="C38" s="83" t="s">
        <v>15</v>
      </c>
      <c r="D38" s="82"/>
      <c r="E38" s="82">
        <f>E139</f>
        <v>0</v>
      </c>
      <c r="F38" s="82">
        <f>F139</f>
        <v>0</v>
      </c>
      <c r="G38" s="8"/>
      <c r="H38" s="38">
        <f t="shared" si="1"/>
        <v>0</v>
      </c>
      <c r="I38" s="28"/>
      <c r="J38" s="28"/>
      <c r="K38" s="8"/>
      <c r="L38" s="8"/>
      <c r="M38" s="8"/>
      <c r="N38" s="387" t="s">
        <v>2</v>
      </c>
      <c r="O38" s="388" t="s">
        <v>116</v>
      </c>
      <c r="P38" s="389"/>
      <c r="Q38" s="585">
        <f>E202</f>
        <v>0</v>
      </c>
      <c r="R38" s="586">
        <f>F202</f>
        <v>-39778769</v>
      </c>
      <c r="S38" s="50"/>
      <c r="V38" s="19"/>
      <c r="W38" s="19"/>
      <c r="X38" s="27"/>
      <c r="Y38" s="8"/>
    </row>
    <row r="39" spans="1:25" s="12" customFormat="1" ht="13.5" outlineLevel="1" thickBot="1">
      <c r="A39" s="67"/>
      <c r="B39" s="85"/>
      <c r="C39" s="86" t="s">
        <v>151</v>
      </c>
      <c r="D39" s="89"/>
      <c r="E39" s="88">
        <f>SUM(E35:E38)</f>
        <v>0</v>
      </c>
      <c r="F39" s="88">
        <f>SUM(F35:F38)</f>
        <v>0</v>
      </c>
      <c r="G39" s="8"/>
      <c r="H39" s="38">
        <f t="shared" si="1"/>
        <v>0</v>
      </c>
      <c r="I39" s="28"/>
      <c r="J39" s="28"/>
      <c r="K39" s="8"/>
      <c r="L39" s="8"/>
      <c r="M39" s="8"/>
      <c r="N39" s="372" t="s">
        <v>8</v>
      </c>
      <c r="O39" s="135" t="s">
        <v>117</v>
      </c>
      <c r="P39" s="373"/>
      <c r="Q39" s="381">
        <f>SUM(Q40:Q45)</f>
        <v>0</v>
      </c>
      <c r="R39" s="549">
        <v>0</v>
      </c>
      <c r="S39" s="205"/>
      <c r="V39" s="19"/>
      <c r="W39" s="19"/>
      <c r="X39" s="27"/>
      <c r="Y39" s="8"/>
    </row>
    <row r="40" spans="1:25" s="12" customFormat="1" ht="13.5" outlineLevel="1" thickTop="1">
      <c r="A40" s="67"/>
      <c r="B40" s="85"/>
      <c r="C40" s="85" t="s">
        <v>152</v>
      </c>
      <c r="D40" s="89"/>
      <c r="E40" s="88">
        <f>E33+E39</f>
        <v>50123579</v>
      </c>
      <c r="F40" s="88">
        <f>F33+F39</f>
        <v>49781307</v>
      </c>
      <c r="G40" s="598">
        <f>E40-F40</f>
        <v>342272</v>
      </c>
      <c r="H40" s="38">
        <f t="shared" si="1"/>
        <v>342272</v>
      </c>
      <c r="I40" s="8"/>
      <c r="J40" s="8"/>
      <c r="K40" s="8"/>
      <c r="L40" s="8"/>
      <c r="M40" s="8"/>
      <c r="N40" s="374">
        <v>1</v>
      </c>
      <c r="O40" s="375" t="s">
        <v>118</v>
      </c>
      <c r="P40" s="376"/>
      <c r="Q40" s="377">
        <v>0</v>
      </c>
      <c r="R40" s="378">
        <v>0</v>
      </c>
      <c r="S40" s="49"/>
      <c r="V40" s="19"/>
      <c r="W40" s="19"/>
      <c r="X40" s="27"/>
      <c r="Y40" s="8"/>
    </row>
    <row r="41" spans="1:25" s="12" customFormat="1" ht="12.75" outlineLevel="1">
      <c r="A41" s="67"/>
      <c r="B41" s="81" t="s">
        <v>19</v>
      </c>
      <c r="C41" s="81" t="s">
        <v>20</v>
      </c>
      <c r="D41" s="82">
        <v>10</v>
      </c>
      <c r="E41" s="82"/>
      <c r="F41" s="82"/>
      <c r="G41" s="8"/>
      <c r="H41" s="38">
        <f t="shared" si="1"/>
        <v>0</v>
      </c>
      <c r="I41" s="8"/>
      <c r="J41" s="8"/>
      <c r="K41" s="8"/>
      <c r="L41" s="8"/>
      <c r="M41" s="8"/>
      <c r="N41" s="379">
        <v>2</v>
      </c>
      <c r="O41" s="380" t="s">
        <v>119</v>
      </c>
      <c r="P41" s="373"/>
      <c r="Q41" s="381">
        <v>0</v>
      </c>
      <c r="R41" s="382">
        <v>0</v>
      </c>
      <c r="S41" s="49"/>
      <c r="U41" s="19"/>
      <c r="V41" s="19"/>
      <c r="W41" s="19"/>
      <c r="X41" s="27"/>
      <c r="Y41" s="8"/>
    </row>
    <row r="42" spans="1:25" s="12" customFormat="1" ht="12.75" outlineLevel="1">
      <c r="A42" s="67"/>
      <c r="B42" s="83"/>
      <c r="C42" s="83" t="s">
        <v>159</v>
      </c>
      <c r="D42" s="82"/>
      <c r="E42" s="82">
        <f>E158</f>
        <v>100000</v>
      </c>
      <c r="F42" s="82">
        <f>F158</f>
        <v>100000</v>
      </c>
      <c r="G42" s="8"/>
      <c r="H42" s="38">
        <f t="shared" si="1"/>
        <v>0</v>
      </c>
      <c r="I42" s="8"/>
      <c r="J42" s="8"/>
      <c r="K42" s="8"/>
      <c r="L42" s="8"/>
      <c r="M42" s="8"/>
      <c r="N42" s="374">
        <v>3</v>
      </c>
      <c r="O42" s="375" t="s">
        <v>120</v>
      </c>
      <c r="P42" s="376"/>
      <c r="Q42" s="377">
        <v>0</v>
      </c>
      <c r="R42" s="550">
        <v>0</v>
      </c>
      <c r="S42" s="49"/>
      <c r="U42" s="19"/>
      <c r="V42" s="19"/>
      <c r="W42" s="19"/>
      <c r="X42" s="27"/>
      <c r="Y42" s="8"/>
    </row>
    <row r="43" spans="1:25" s="12" customFormat="1" ht="12.75" outlineLevel="1">
      <c r="A43" s="67"/>
      <c r="B43" s="83"/>
      <c r="C43" s="83" t="s">
        <v>21</v>
      </c>
      <c r="D43" s="82"/>
      <c r="E43" s="82">
        <v>0</v>
      </c>
      <c r="F43" s="82">
        <v>0</v>
      </c>
      <c r="G43" s="8"/>
      <c r="H43" s="38">
        <f t="shared" si="1"/>
        <v>0</v>
      </c>
      <c r="I43" s="8"/>
      <c r="J43" s="8"/>
      <c r="K43" s="8"/>
      <c r="L43" s="8"/>
      <c r="M43" s="8"/>
      <c r="N43" s="379">
        <v>4</v>
      </c>
      <c r="O43" s="380" t="s">
        <v>121</v>
      </c>
      <c r="P43" s="373"/>
      <c r="Q43" s="381">
        <v>0</v>
      </c>
      <c r="R43" s="382">
        <v>0</v>
      </c>
      <c r="S43" s="49"/>
      <c r="V43" s="19"/>
      <c r="W43" s="19"/>
      <c r="X43" s="27"/>
      <c r="Y43" s="8"/>
    </row>
    <row r="44" spans="1:25" s="12" customFormat="1" ht="12.75" outlineLevel="1">
      <c r="A44" s="67"/>
      <c r="B44" s="83"/>
      <c r="C44" s="83" t="s">
        <v>66</v>
      </c>
      <c r="D44" s="82"/>
      <c r="E44" s="82">
        <v>0</v>
      </c>
      <c r="F44" s="82">
        <v>0</v>
      </c>
      <c r="G44" s="8"/>
      <c r="H44" s="38">
        <f t="shared" si="1"/>
        <v>0</v>
      </c>
      <c r="I44" s="8"/>
      <c r="J44" s="8"/>
      <c r="K44" s="8"/>
      <c r="L44" s="8"/>
      <c r="M44" s="8"/>
      <c r="N44" s="374">
        <v>5</v>
      </c>
      <c r="O44" s="375" t="s">
        <v>122</v>
      </c>
      <c r="P44" s="376"/>
      <c r="Q44" s="377">
        <v>0</v>
      </c>
      <c r="R44" s="378">
        <v>0</v>
      </c>
      <c r="S44" s="49"/>
      <c r="V44" s="19"/>
      <c r="W44" s="19"/>
      <c r="X44" s="27"/>
      <c r="Y44" s="8"/>
    </row>
    <row r="45" spans="1:25" s="12" customFormat="1" ht="12.75" outlineLevel="1">
      <c r="A45" s="67"/>
      <c r="B45" s="83"/>
      <c r="C45" s="83" t="s">
        <v>67</v>
      </c>
      <c r="D45" s="82"/>
      <c r="E45" s="82">
        <v>0</v>
      </c>
      <c r="F45" s="82">
        <v>0</v>
      </c>
      <c r="G45" s="8"/>
      <c r="H45" s="38">
        <f t="shared" si="1"/>
        <v>0</v>
      </c>
      <c r="I45" s="8"/>
      <c r="J45" s="8"/>
      <c r="K45" s="8"/>
      <c r="L45" s="8"/>
      <c r="M45" s="8"/>
      <c r="N45" s="379">
        <v>6</v>
      </c>
      <c r="O45" s="135" t="s">
        <v>165</v>
      </c>
      <c r="P45" s="373"/>
      <c r="Q45" s="381">
        <v>0</v>
      </c>
      <c r="R45" s="382">
        <v>0</v>
      </c>
      <c r="S45" s="49"/>
      <c r="V45" s="19"/>
      <c r="W45" s="19"/>
      <c r="X45" s="27"/>
      <c r="Y45" s="8"/>
    </row>
    <row r="46" spans="1:25" s="12" customFormat="1" ht="12.75" outlineLevel="1">
      <c r="A46" s="67"/>
      <c r="B46" s="83"/>
      <c r="C46" s="83" t="s">
        <v>22</v>
      </c>
      <c r="D46" s="82"/>
      <c r="E46" s="82">
        <v>0</v>
      </c>
      <c r="F46" s="82"/>
      <c r="G46" s="8"/>
      <c r="H46" s="38">
        <f t="shared" si="1"/>
        <v>0</v>
      </c>
      <c r="I46" s="8"/>
      <c r="J46" s="8"/>
      <c r="K46" s="8"/>
      <c r="L46" s="8"/>
      <c r="M46" s="8"/>
      <c r="N46" s="268"/>
      <c r="O46" s="183"/>
      <c r="P46" s="161"/>
      <c r="Q46" s="587"/>
      <c r="R46" s="588"/>
      <c r="S46" s="51"/>
      <c r="V46" s="19"/>
      <c r="W46" s="19"/>
      <c r="X46" s="27"/>
      <c r="Y46" s="8"/>
    </row>
    <row r="47" spans="1:25" s="12" customFormat="1" ht="12.75" outlineLevel="1">
      <c r="A47" s="67"/>
      <c r="B47" s="83"/>
      <c r="C47" s="83" t="s">
        <v>23</v>
      </c>
      <c r="D47" s="82"/>
      <c r="E47" s="82">
        <v>0</v>
      </c>
      <c r="F47" s="82"/>
      <c r="G47" s="8"/>
      <c r="H47" s="38">
        <f t="shared" si="1"/>
        <v>0</v>
      </c>
      <c r="I47" s="8"/>
      <c r="J47" s="8"/>
      <c r="K47" s="8"/>
      <c r="L47" s="8"/>
      <c r="M47" s="8"/>
      <c r="N47" s="372" t="s">
        <v>19</v>
      </c>
      <c r="O47" s="135" t="s">
        <v>123</v>
      </c>
      <c r="P47" s="373"/>
      <c r="Q47" s="329">
        <v>0</v>
      </c>
      <c r="R47" s="382">
        <v>0</v>
      </c>
      <c r="S47" s="49"/>
      <c r="V47" s="19"/>
      <c r="W47" s="19"/>
      <c r="X47" s="27"/>
      <c r="Y47" s="8"/>
    </row>
    <row r="48" spans="1:25" s="12" customFormat="1" ht="12.75" outlineLevel="1">
      <c r="A48" s="67"/>
      <c r="B48" s="83"/>
      <c r="C48" s="83" t="s">
        <v>160</v>
      </c>
      <c r="D48" s="82">
        <v>11</v>
      </c>
      <c r="E48" s="82">
        <f>E164</f>
        <v>0</v>
      </c>
      <c r="F48" s="82">
        <f>F164</f>
        <v>-2665104</v>
      </c>
      <c r="G48" s="8"/>
      <c r="H48" s="38">
        <f t="shared" si="1"/>
        <v>2665104</v>
      </c>
      <c r="I48" s="8"/>
      <c r="J48" s="8"/>
      <c r="K48" s="8"/>
      <c r="L48" s="8"/>
      <c r="M48" s="8"/>
      <c r="N48" s="268"/>
      <c r="O48" s="183"/>
      <c r="P48" s="161"/>
      <c r="Q48" s="587"/>
      <c r="R48" s="588"/>
      <c r="S48" s="51"/>
      <c r="V48" s="19"/>
      <c r="W48" s="19"/>
      <c r="X48" s="27"/>
      <c r="Y48" s="8"/>
    </row>
    <row r="49" spans="1:25" s="12" customFormat="1" ht="12.75" outlineLevel="1">
      <c r="A49" s="67"/>
      <c r="B49" s="83"/>
      <c r="C49" s="83" t="s">
        <v>24</v>
      </c>
      <c r="D49" s="82">
        <v>11</v>
      </c>
      <c r="E49" s="82">
        <f>E165</f>
        <v>0</v>
      </c>
      <c r="F49" s="82">
        <f>F165</f>
        <v>-39778769</v>
      </c>
      <c r="G49" s="8"/>
      <c r="H49" s="38">
        <f t="shared" si="1"/>
        <v>39778769</v>
      </c>
      <c r="I49" s="8"/>
      <c r="J49" s="8"/>
      <c r="K49" s="8"/>
      <c r="L49" s="8"/>
      <c r="M49" s="8"/>
      <c r="N49" s="473" t="s">
        <v>166</v>
      </c>
      <c r="O49" s="455" t="s">
        <v>169</v>
      </c>
      <c r="P49" s="551"/>
      <c r="Q49" s="589">
        <f>Q38+Q39+Q47</f>
        <v>0</v>
      </c>
      <c r="R49" s="590">
        <f>R38+R39+R47</f>
        <v>-39778769</v>
      </c>
      <c r="S49" s="50"/>
      <c r="V49" s="19"/>
      <c r="W49" s="19"/>
      <c r="X49" s="27"/>
      <c r="Y49" s="8"/>
    </row>
    <row r="50" spans="1:23" ht="12.75" outlineLevel="1">
      <c r="A50" s="67"/>
      <c r="B50" s="85"/>
      <c r="C50" s="86" t="s">
        <v>138</v>
      </c>
      <c r="D50" s="89"/>
      <c r="E50" s="88">
        <f>SUM(E42:E49)</f>
        <v>100000</v>
      </c>
      <c r="F50" s="88">
        <f>SUM(F42:F49)</f>
        <v>-42343873</v>
      </c>
      <c r="H50" s="38">
        <f t="shared" si="1"/>
        <v>42443873</v>
      </c>
      <c r="N50" s="268"/>
      <c r="O50" s="183"/>
      <c r="P50" s="161"/>
      <c r="Q50" s="587"/>
      <c r="R50" s="588"/>
      <c r="S50" s="50"/>
      <c r="V50" s="19"/>
      <c r="W50" s="19"/>
    </row>
    <row r="51" spans="1:23" s="12" customFormat="1" ht="12.75" outlineLevel="1">
      <c r="A51" s="71"/>
      <c r="B51" s="98"/>
      <c r="C51" s="99"/>
      <c r="D51" s="100"/>
      <c r="E51" s="101"/>
      <c r="F51" s="101"/>
      <c r="H51" s="38">
        <f t="shared" si="1"/>
        <v>0</v>
      </c>
      <c r="N51" s="372" t="s">
        <v>167</v>
      </c>
      <c r="O51" s="135" t="s">
        <v>164</v>
      </c>
      <c r="P51" s="383"/>
      <c r="Q51" s="324">
        <v>0</v>
      </c>
      <c r="R51" s="325">
        <v>0</v>
      </c>
      <c r="S51" s="51"/>
      <c r="V51" s="19"/>
      <c r="W51" s="19"/>
    </row>
    <row r="52" spans="1:23" ht="13.5" outlineLevel="1" thickBot="1">
      <c r="A52" s="67"/>
      <c r="B52" s="102"/>
      <c r="C52" s="102" t="s">
        <v>141</v>
      </c>
      <c r="D52" s="103"/>
      <c r="E52" s="92">
        <f>E40+E50</f>
        <v>50223579</v>
      </c>
      <c r="F52" s="92">
        <f>F40+F50</f>
        <v>7437434</v>
      </c>
      <c r="H52" s="38">
        <f t="shared" si="1"/>
        <v>42786145</v>
      </c>
      <c r="N52" s="372"/>
      <c r="O52" s="200"/>
      <c r="P52" s="384"/>
      <c r="Q52" s="591"/>
      <c r="R52" s="592"/>
      <c r="S52" s="51"/>
      <c r="V52" s="19"/>
      <c r="W52" s="19"/>
    </row>
    <row r="53" spans="1:23" ht="16.5" outlineLevel="1" thickBot="1" thickTop="1">
      <c r="A53" s="104"/>
      <c r="B53" s="67"/>
      <c r="C53" s="67"/>
      <c r="D53" s="67"/>
      <c r="E53" s="67"/>
      <c r="F53" s="67"/>
      <c r="N53" s="184" t="s">
        <v>168</v>
      </c>
      <c r="O53" s="385" t="s">
        <v>253</v>
      </c>
      <c r="P53" s="386"/>
      <c r="Q53" s="593">
        <f>Q38-Q51</f>
        <v>0</v>
      </c>
      <c r="R53" s="594">
        <f>R38-R51</f>
        <v>-39778769</v>
      </c>
      <c r="S53" s="212" t="str">
        <f>IF(Q53=E204,"OK","Nuk Kuadron!")</f>
        <v>OK</v>
      </c>
      <c r="V53" s="2"/>
      <c r="W53" s="2"/>
    </row>
    <row r="54" spans="3:23" ht="16.5" outlineLevel="1" thickBot="1" thickTop="1">
      <c r="C54" s="52" t="s">
        <v>170</v>
      </c>
      <c r="D54" s="46"/>
      <c r="E54" s="40" t="str">
        <f>IF(E52=E25,"OK","Nuk Kuadron!")</f>
        <v>OK</v>
      </c>
      <c r="F54" s="40" t="str">
        <f>IF(F52=F25,"OK","Nuk Kuadron!")</f>
        <v>OK</v>
      </c>
      <c r="V54" s="2"/>
      <c r="W54" s="2"/>
    </row>
    <row r="55" spans="5:23" ht="15.75" outlineLevel="1" thickTop="1">
      <c r="E55" s="42">
        <f>E25-E52</f>
        <v>0</v>
      </c>
      <c r="V55" s="2"/>
      <c r="W55" s="2"/>
    </row>
    <row r="56" spans="2:23" ht="11.25">
      <c r="B56" s="19"/>
      <c r="C56" s="20"/>
      <c r="D56" s="19"/>
      <c r="E56" s="19"/>
      <c r="F56" s="19"/>
      <c r="N56" s="8"/>
      <c r="V56" s="19"/>
      <c r="W56" s="19"/>
    </row>
    <row r="57" spans="4:23" s="31" customFormat="1" ht="15.75" thickBot="1">
      <c r="D57" s="33"/>
      <c r="V57" s="34"/>
      <c r="W57" s="34"/>
    </row>
    <row r="58" spans="19:24" s="12" customFormat="1" ht="11.25">
      <c r="S58" s="8"/>
      <c r="V58" s="19"/>
      <c r="W58" s="19"/>
      <c r="X58" s="27"/>
    </row>
    <row r="59" spans="2:23" ht="18.75" outlineLevel="1">
      <c r="B59" s="41" t="s">
        <v>75</v>
      </c>
      <c r="C59" s="41"/>
      <c r="N59" s="108"/>
      <c r="O59" s="108"/>
      <c r="P59" s="108"/>
      <c r="Q59" s="108"/>
      <c r="R59" s="108"/>
      <c r="S59" s="108"/>
      <c r="T59" s="108"/>
      <c r="U59" s="242"/>
      <c r="V59" s="2"/>
      <c r="W59" s="2"/>
    </row>
    <row r="60" spans="3:23" ht="12.75" outlineLevel="1">
      <c r="C60" s="21" t="s">
        <v>156</v>
      </c>
      <c r="D60" s="21"/>
      <c r="E60" s="21"/>
      <c r="F60" s="21"/>
      <c r="N60" s="108"/>
      <c r="O60" s="108"/>
      <c r="P60" s="108"/>
      <c r="Q60" s="108"/>
      <c r="R60" s="108"/>
      <c r="S60" s="108"/>
      <c r="T60" s="108"/>
      <c r="U60" s="108"/>
      <c r="V60" s="108"/>
      <c r="W60" s="242"/>
    </row>
    <row r="61" spans="3:23" ht="12.75" outlineLevel="1">
      <c r="C61" s="21" t="s">
        <v>69</v>
      </c>
      <c r="D61" s="21"/>
      <c r="E61" s="21"/>
      <c r="F61" s="21"/>
      <c r="N61" s="108"/>
      <c r="O61" s="108"/>
      <c r="P61" s="108"/>
      <c r="Q61" s="108"/>
      <c r="R61" s="108"/>
      <c r="S61" s="108"/>
      <c r="T61" s="242"/>
      <c r="U61" s="108"/>
      <c r="V61" s="108"/>
      <c r="W61" s="242"/>
    </row>
    <row r="62" spans="3:23" ht="15" outlineLevel="1">
      <c r="C62" s="21" t="s">
        <v>70</v>
      </c>
      <c r="D62" s="21"/>
      <c r="E62" s="21"/>
      <c r="F62" s="21"/>
      <c r="N62" s="108"/>
      <c r="O62" s="108"/>
      <c r="P62" s="108"/>
      <c r="Q62" s="108"/>
      <c r="R62" s="108"/>
      <c r="S62" s="108"/>
      <c r="T62" s="108"/>
      <c r="U62" s="108"/>
      <c r="V62" s="2"/>
      <c r="W62" s="242"/>
    </row>
    <row r="63" spans="3:6" ht="11.25" outlineLevel="1">
      <c r="C63" s="21"/>
      <c r="D63" s="21"/>
      <c r="E63" s="21"/>
      <c r="F63" s="21"/>
    </row>
    <row r="64" spans="1:6" ht="15" customHeight="1" outlineLevel="1">
      <c r="A64" s="71"/>
      <c r="B64" s="624" t="s">
        <v>261</v>
      </c>
      <c r="C64" s="624"/>
      <c r="D64" s="624"/>
      <c r="E64" s="624"/>
      <c r="F64" s="624"/>
    </row>
    <row r="65" spans="1:6" ht="8.25" customHeight="1" outlineLevel="1" thickBot="1">
      <c r="A65" s="71"/>
      <c r="B65" s="71"/>
      <c r="C65" s="71"/>
      <c r="D65" s="71"/>
      <c r="E65" s="71"/>
      <c r="F65" s="71"/>
    </row>
    <row r="66" spans="1:23" ht="39" customHeight="1" outlineLevel="1" thickBot="1" thickTop="1">
      <c r="A66" s="139"/>
      <c r="B66" s="439" t="s">
        <v>0</v>
      </c>
      <c r="C66" s="440" t="s">
        <v>1</v>
      </c>
      <c r="D66" s="441" t="s">
        <v>142</v>
      </c>
      <c r="E66" s="442" t="s">
        <v>286</v>
      </c>
      <c r="F66" s="443" t="s">
        <v>285</v>
      </c>
      <c r="H66" s="625" t="s">
        <v>174</v>
      </c>
      <c r="I66" s="625"/>
      <c r="J66" s="625"/>
      <c r="K66" s="625"/>
      <c r="N66" s="232"/>
      <c r="O66" s="233" t="s">
        <v>124</v>
      </c>
      <c r="P66" s="218"/>
      <c r="Q66" s="219"/>
      <c r="R66" s="16" t="s">
        <v>115</v>
      </c>
      <c r="S66" s="19"/>
      <c r="T66" s="19"/>
      <c r="U66" s="19"/>
      <c r="V66" s="19"/>
      <c r="W66" s="19"/>
    </row>
    <row r="67" spans="1:23" ht="13.5" outlineLevel="1" thickTop="1">
      <c r="A67" s="139"/>
      <c r="B67" s="140"/>
      <c r="C67" s="141"/>
      <c r="D67" s="420"/>
      <c r="E67" s="142"/>
      <c r="F67" s="143"/>
      <c r="G67" s="260"/>
      <c r="H67" s="260" t="s">
        <v>290</v>
      </c>
      <c r="I67" s="260" t="s">
        <v>277</v>
      </c>
      <c r="J67" s="260" t="s">
        <v>266</v>
      </c>
      <c r="K67" s="260" t="s">
        <v>267</v>
      </c>
      <c r="L67" s="260" t="s">
        <v>268</v>
      </c>
      <c r="N67" s="234"/>
      <c r="O67" s="235" t="s">
        <v>125</v>
      </c>
      <c r="P67" s="206"/>
      <c r="Q67" s="213"/>
      <c r="R67" s="18"/>
      <c r="S67" s="19"/>
      <c r="T67" s="19"/>
      <c r="U67" s="19"/>
      <c r="V67" s="19"/>
      <c r="W67" s="19"/>
    </row>
    <row r="68" spans="1:23" ht="12.75" outlineLevel="1">
      <c r="A68" s="139"/>
      <c r="B68" s="144" t="s">
        <v>2</v>
      </c>
      <c r="C68" s="133" t="s">
        <v>199</v>
      </c>
      <c r="D68" s="421"/>
      <c r="E68" s="127"/>
      <c r="F68" s="145"/>
      <c r="N68" s="236">
        <v>1</v>
      </c>
      <c r="O68" s="237" t="s">
        <v>126</v>
      </c>
      <c r="P68" s="207"/>
      <c r="Q68" s="214"/>
      <c r="R68" s="16"/>
      <c r="S68" s="23"/>
      <c r="T68" s="23"/>
      <c r="U68" s="23"/>
      <c r="V68" s="19"/>
      <c r="W68" s="19"/>
    </row>
    <row r="69" spans="1:23" ht="12.75" outlineLevel="1">
      <c r="A69" s="139"/>
      <c r="B69" s="446">
        <v>1</v>
      </c>
      <c r="C69" s="453" t="s">
        <v>44</v>
      </c>
      <c r="D69" s="454" t="s">
        <v>256</v>
      </c>
      <c r="E69" s="449">
        <v>902</v>
      </c>
      <c r="F69" s="449">
        <v>1760</v>
      </c>
      <c r="G69" s="243">
        <v>5121</v>
      </c>
      <c r="H69" s="243">
        <v>901.85</v>
      </c>
      <c r="I69" s="243">
        <v>1061.97</v>
      </c>
      <c r="J69" s="243">
        <v>25256.37</v>
      </c>
      <c r="K69" s="243">
        <v>40583.56</v>
      </c>
      <c r="L69" s="243">
        <v>18396</v>
      </c>
      <c r="N69" s="234">
        <v>2</v>
      </c>
      <c r="O69" s="238" t="s">
        <v>127</v>
      </c>
      <c r="P69" s="206"/>
      <c r="Q69" s="215"/>
      <c r="R69" s="17"/>
      <c r="S69" s="23"/>
      <c r="T69" s="23"/>
      <c r="U69" s="23"/>
      <c r="V69" s="19"/>
      <c r="W69" s="19"/>
    </row>
    <row r="70" spans="1:24" s="9" customFormat="1" ht="13.5" outlineLevel="1" thickBot="1">
      <c r="A70" s="249"/>
      <c r="B70" s="144">
        <v>2</v>
      </c>
      <c r="C70" s="133" t="s">
        <v>45</v>
      </c>
      <c r="D70" s="422"/>
      <c r="E70" s="128">
        <v>0</v>
      </c>
      <c r="F70" s="149">
        <v>0</v>
      </c>
      <c r="G70" s="243">
        <v>51241</v>
      </c>
      <c r="H70" s="243">
        <v>0</v>
      </c>
      <c r="I70" s="243">
        <v>697.95</v>
      </c>
      <c r="J70" s="243">
        <v>0</v>
      </c>
      <c r="K70" s="243">
        <v>0</v>
      </c>
      <c r="L70" s="243">
        <v>0</v>
      </c>
      <c r="N70" s="239">
        <v>3</v>
      </c>
      <c r="O70" s="240" t="s">
        <v>128</v>
      </c>
      <c r="P70" s="216"/>
      <c r="Q70" s="217"/>
      <c r="R70" s="16"/>
      <c r="S70" s="39"/>
      <c r="T70" s="39"/>
      <c r="U70" s="39"/>
      <c r="V70" s="20"/>
      <c r="W70" s="20"/>
      <c r="X70" s="65"/>
    </row>
    <row r="71" spans="1:23" ht="13.5" outlineLevel="1" thickTop="1">
      <c r="A71" s="139"/>
      <c r="B71" s="146" t="s">
        <v>184</v>
      </c>
      <c r="C71" s="134" t="s">
        <v>13</v>
      </c>
      <c r="D71" s="423"/>
      <c r="E71" s="129">
        <v>0</v>
      </c>
      <c r="F71" s="147">
        <v>0</v>
      </c>
      <c r="G71" s="553" t="s">
        <v>278</v>
      </c>
      <c r="H71" s="552">
        <f>SUM(H69:H70)</f>
        <v>901.85</v>
      </c>
      <c r="I71" s="552">
        <f>SUM(I69:I70)</f>
        <v>1759.92</v>
      </c>
      <c r="J71" s="552">
        <f>SUM(J69:J70)</f>
        <v>25256.37</v>
      </c>
      <c r="K71" s="552">
        <f>SUM(K69:K70)</f>
        <v>40583.56</v>
      </c>
      <c r="L71" s="552">
        <f>SUM(L69:L70)</f>
        <v>18396</v>
      </c>
      <c r="N71" s="8"/>
      <c r="S71" s="7"/>
      <c r="T71" s="7"/>
      <c r="U71" s="7"/>
      <c r="V71" s="19"/>
      <c r="W71" s="19"/>
    </row>
    <row r="72" spans="1:25" s="27" customFormat="1" ht="12.75" outlineLevel="1">
      <c r="A72" s="139"/>
      <c r="B72" s="148" t="s">
        <v>186</v>
      </c>
      <c r="C72" s="135" t="s">
        <v>185</v>
      </c>
      <c r="D72" s="421"/>
      <c r="E72" s="127">
        <v>0</v>
      </c>
      <c r="F72" s="145">
        <v>0</v>
      </c>
      <c r="G72" s="8"/>
      <c r="H72" s="8"/>
      <c r="I72" s="8"/>
      <c r="J72" s="8"/>
      <c r="K72" s="8"/>
      <c r="L72" s="8"/>
      <c r="M72" s="8"/>
      <c r="N72" s="12"/>
      <c r="O72" s="8"/>
      <c r="P72" s="8"/>
      <c r="Q72" s="8"/>
      <c r="R72" s="8"/>
      <c r="S72" s="7"/>
      <c r="T72" s="7"/>
      <c r="U72" s="7"/>
      <c r="V72" s="19"/>
      <c r="W72" s="19"/>
      <c r="Y72" s="8"/>
    </row>
    <row r="73" spans="1:25" s="27" customFormat="1" ht="15" outlineLevel="1">
      <c r="A73" s="139"/>
      <c r="B73" s="446"/>
      <c r="C73" s="447" t="s">
        <v>46</v>
      </c>
      <c r="D73" s="448"/>
      <c r="E73" s="449">
        <f>SUM(E71:E72)</f>
        <v>0</v>
      </c>
      <c r="F73" s="450">
        <f>SUM(F71:F72)</f>
        <v>0</v>
      </c>
      <c r="G73" s="8"/>
      <c r="H73" s="8"/>
      <c r="I73" s="8"/>
      <c r="J73" s="8"/>
      <c r="K73" s="8"/>
      <c r="L73" s="8"/>
      <c r="M73" s="8"/>
      <c r="N73" s="2"/>
      <c r="O73" s="618"/>
      <c r="P73" s="618"/>
      <c r="Q73" s="618"/>
      <c r="R73" s="618"/>
      <c r="S73" s="618"/>
      <c r="T73" s="2"/>
      <c r="U73" s="2"/>
      <c r="V73" s="2"/>
      <c r="W73" s="2"/>
      <c r="Y73" s="8"/>
    </row>
    <row r="74" spans="1:25" s="65" customFormat="1" ht="15.75" outlineLevel="1">
      <c r="A74" s="249"/>
      <c r="B74" s="144">
        <v>3</v>
      </c>
      <c r="C74" s="133" t="s">
        <v>47</v>
      </c>
      <c r="D74" s="422"/>
      <c r="E74" s="128"/>
      <c r="F74" s="149"/>
      <c r="G74" s="9"/>
      <c r="H74" s="9"/>
      <c r="I74" s="9"/>
      <c r="J74" s="9"/>
      <c r="K74" s="9"/>
      <c r="L74" s="9"/>
      <c r="M74" s="9"/>
      <c r="N74" s="2"/>
      <c r="O74" s="2"/>
      <c r="P74" s="371"/>
      <c r="Q74" s="241"/>
      <c r="R74" s="241"/>
      <c r="S74" s="241"/>
      <c r="T74" s="241"/>
      <c r="U74" s="241"/>
      <c r="V74" s="2"/>
      <c r="W74" s="2"/>
      <c r="Y74" s="9"/>
    </row>
    <row r="75" spans="1:25" s="27" customFormat="1" ht="15" outlineLevel="1">
      <c r="A75" s="139"/>
      <c r="B75" s="146" t="s">
        <v>184</v>
      </c>
      <c r="C75" s="134" t="s">
        <v>187</v>
      </c>
      <c r="D75" s="423">
        <v>411</v>
      </c>
      <c r="E75" s="129">
        <v>0</v>
      </c>
      <c r="F75" s="147"/>
      <c r="G75" s="8"/>
      <c r="H75" s="8"/>
      <c r="I75" s="8"/>
      <c r="J75" s="8"/>
      <c r="K75" s="8"/>
      <c r="L75" s="8"/>
      <c r="M75" s="8"/>
      <c r="N75" s="344"/>
      <c r="O75" s="344"/>
      <c r="P75" s="344"/>
      <c r="Q75" s="344"/>
      <c r="R75" s="344"/>
      <c r="S75" s="344"/>
      <c r="T75" s="344"/>
      <c r="U75" s="370"/>
      <c r="V75" s="390"/>
      <c r="W75" s="390"/>
      <c r="Y75" s="8"/>
    </row>
    <row r="76" spans="1:25" s="27" customFormat="1" ht="12.75" outlineLevel="1">
      <c r="A76" s="139"/>
      <c r="B76" s="148" t="s">
        <v>186</v>
      </c>
      <c r="C76" s="135" t="s">
        <v>188</v>
      </c>
      <c r="D76" s="421" t="s">
        <v>279</v>
      </c>
      <c r="E76" s="127">
        <v>7437674</v>
      </c>
      <c r="F76" s="145">
        <v>7435674</v>
      </c>
      <c r="G76" s="260">
        <v>4455</v>
      </c>
      <c r="H76" s="260">
        <v>7435674</v>
      </c>
      <c r="I76" s="260">
        <v>0</v>
      </c>
      <c r="J76" s="260">
        <v>0</v>
      </c>
      <c r="K76" s="260">
        <v>0</v>
      </c>
      <c r="L76" s="8"/>
      <c r="M76" s="8"/>
      <c r="N76" s="344"/>
      <c r="O76" s="344"/>
      <c r="P76" s="344"/>
      <c r="Q76" s="344"/>
      <c r="R76" s="344"/>
      <c r="S76" s="344"/>
      <c r="T76" s="344"/>
      <c r="U76" s="344"/>
      <c r="V76" s="344"/>
      <c r="W76" s="370"/>
      <c r="Y76" s="8"/>
    </row>
    <row r="77" spans="1:25" s="27" customFormat="1" ht="12.75" outlineLevel="1">
      <c r="A77" s="139"/>
      <c r="B77" s="148" t="s">
        <v>190</v>
      </c>
      <c r="C77" s="135" t="s">
        <v>189</v>
      </c>
      <c r="D77" s="421">
        <v>455</v>
      </c>
      <c r="E77" s="127">
        <v>0</v>
      </c>
      <c r="F77" s="145">
        <v>0</v>
      </c>
      <c r="G77" s="8"/>
      <c r="H77" s="8"/>
      <c r="I77" s="8"/>
      <c r="J77" s="8"/>
      <c r="K77" s="8"/>
      <c r="L77" s="8"/>
      <c r="M77" s="8"/>
      <c r="N77" s="344"/>
      <c r="O77" s="344"/>
      <c r="P77" s="344"/>
      <c r="Q77" s="344"/>
      <c r="R77" s="344"/>
      <c r="S77" s="344"/>
      <c r="T77" s="370"/>
      <c r="U77" s="344"/>
      <c r="V77" s="344"/>
      <c r="W77" s="370"/>
      <c r="Y77" s="8"/>
    </row>
    <row r="78" spans="1:25" s="27" customFormat="1" ht="15" outlineLevel="1">
      <c r="A78" s="139"/>
      <c r="B78" s="146" t="s">
        <v>192</v>
      </c>
      <c r="C78" s="134" t="s">
        <v>191</v>
      </c>
      <c r="D78" s="423"/>
      <c r="E78" s="129">
        <v>0</v>
      </c>
      <c r="F78" s="147">
        <v>0</v>
      </c>
      <c r="G78" s="8"/>
      <c r="H78" s="8"/>
      <c r="I78" s="8"/>
      <c r="J78" s="8"/>
      <c r="K78" s="8"/>
      <c r="L78" s="8"/>
      <c r="M78" s="8"/>
      <c r="N78" s="344"/>
      <c r="O78" s="344"/>
      <c r="P78" s="344"/>
      <c r="Q78" s="344"/>
      <c r="R78" s="344"/>
      <c r="S78" s="344"/>
      <c r="T78" s="344"/>
      <c r="U78" s="344"/>
      <c r="V78" s="390"/>
      <c r="W78" s="370"/>
      <c r="Y78" s="8"/>
    </row>
    <row r="79" spans="1:25" s="27" customFormat="1" ht="15" outlineLevel="1">
      <c r="A79" s="139"/>
      <c r="B79" s="444"/>
      <c r="C79" s="455" t="s">
        <v>48</v>
      </c>
      <c r="D79" s="445"/>
      <c r="E79" s="451">
        <f>SUM(E75:E78)</f>
        <v>7437674</v>
      </c>
      <c r="F79" s="452">
        <f>SUM(F75:F78)</f>
        <v>7435674</v>
      </c>
      <c r="G79" s="38"/>
      <c r="H79" s="8"/>
      <c r="I79" s="8"/>
      <c r="J79" s="8"/>
      <c r="K79" s="8"/>
      <c r="L79" s="8"/>
      <c r="M79" s="8"/>
      <c r="N79" s="344"/>
      <c r="O79" s="344"/>
      <c r="P79" s="391"/>
      <c r="Q79" s="391"/>
      <c r="R79" s="391"/>
      <c r="S79" s="391"/>
      <c r="T79" s="391"/>
      <c r="U79" s="391"/>
      <c r="V79" s="391"/>
      <c r="W79" s="391"/>
      <c r="Y79" s="8"/>
    </row>
    <row r="80" spans="1:25" s="65" customFormat="1" ht="15" outlineLevel="1">
      <c r="A80" s="249"/>
      <c r="B80" s="150">
        <v>4</v>
      </c>
      <c r="C80" s="132" t="s">
        <v>4</v>
      </c>
      <c r="D80" s="424"/>
      <c r="E80" s="130"/>
      <c r="F80" s="151"/>
      <c r="G80" s="9"/>
      <c r="H80" s="9"/>
      <c r="I80" s="9"/>
      <c r="J80" s="9"/>
      <c r="K80" s="9"/>
      <c r="L80" s="9"/>
      <c r="M80" s="9"/>
      <c r="N80" s="390"/>
      <c r="O80" s="390"/>
      <c r="P80" s="395"/>
      <c r="Q80" s="395"/>
      <c r="R80" s="395"/>
      <c r="S80" s="395"/>
      <c r="T80" s="395"/>
      <c r="U80" s="395"/>
      <c r="V80" s="395"/>
      <c r="W80" s="395"/>
      <c r="Y80" s="9"/>
    </row>
    <row r="81" spans="1:25" s="27" customFormat="1" ht="15" outlineLevel="1">
      <c r="A81" s="139"/>
      <c r="B81" s="148" t="s">
        <v>184</v>
      </c>
      <c r="C81" s="135" t="s">
        <v>194</v>
      </c>
      <c r="D81" s="421" t="s">
        <v>257</v>
      </c>
      <c r="E81" s="127">
        <v>0</v>
      </c>
      <c r="F81" s="145"/>
      <c r="G81" s="8"/>
      <c r="H81" s="8"/>
      <c r="I81" s="8"/>
      <c r="J81" s="8"/>
      <c r="K81" s="8"/>
      <c r="L81" s="8"/>
      <c r="M81" s="8"/>
      <c r="N81" s="390"/>
      <c r="O81" s="390"/>
      <c r="P81" s="396"/>
      <c r="Q81" s="396"/>
      <c r="R81" s="396"/>
      <c r="S81" s="395"/>
      <c r="T81" s="395"/>
      <c r="U81" s="395"/>
      <c r="V81" s="395"/>
      <c r="W81" s="395"/>
      <c r="Y81" s="8"/>
    </row>
    <row r="82" spans="1:25" s="27" customFormat="1" ht="15" outlineLevel="1">
      <c r="A82" s="139"/>
      <c r="B82" s="146" t="s">
        <v>186</v>
      </c>
      <c r="C82" s="134" t="s">
        <v>195</v>
      </c>
      <c r="D82" s="423"/>
      <c r="E82" s="129">
        <v>0</v>
      </c>
      <c r="F82" s="147">
        <v>0</v>
      </c>
      <c r="G82" s="8"/>
      <c r="H82" s="8"/>
      <c r="I82" s="8"/>
      <c r="J82" s="8"/>
      <c r="K82" s="8"/>
      <c r="L82" s="8"/>
      <c r="M82" s="8"/>
      <c r="N82" s="390"/>
      <c r="O82" s="390"/>
      <c r="P82" s="395"/>
      <c r="Q82" s="395"/>
      <c r="R82" s="396"/>
      <c r="S82" s="395"/>
      <c r="T82" s="395"/>
      <c r="U82" s="395"/>
      <c r="V82" s="395"/>
      <c r="W82" s="395"/>
      <c r="Y82" s="8"/>
    </row>
    <row r="83" spans="1:25" s="27" customFormat="1" ht="15" outlineLevel="1">
      <c r="A83" s="139"/>
      <c r="B83" s="148" t="s">
        <v>190</v>
      </c>
      <c r="C83" s="135" t="s">
        <v>196</v>
      </c>
      <c r="D83" s="421">
        <v>342</v>
      </c>
      <c r="E83" s="127">
        <v>0</v>
      </c>
      <c r="F83" s="145"/>
      <c r="G83" s="8"/>
      <c r="H83" s="8"/>
      <c r="I83" s="8"/>
      <c r="J83" s="8"/>
      <c r="K83" s="8"/>
      <c r="L83" s="8"/>
      <c r="M83" s="8"/>
      <c r="N83" s="390"/>
      <c r="O83" s="390"/>
      <c r="P83" s="395"/>
      <c r="Q83" s="395"/>
      <c r="R83" s="395"/>
      <c r="S83" s="395"/>
      <c r="T83" s="395"/>
      <c r="U83" s="395"/>
      <c r="V83" s="395"/>
      <c r="W83" s="395"/>
      <c r="Y83" s="8"/>
    </row>
    <row r="84" spans="1:25" s="27" customFormat="1" ht="15" outlineLevel="1">
      <c r="A84" s="139"/>
      <c r="B84" s="146" t="s">
        <v>192</v>
      </c>
      <c r="C84" s="134" t="s">
        <v>197</v>
      </c>
      <c r="D84" s="423"/>
      <c r="E84" s="129">
        <v>0</v>
      </c>
      <c r="F84" s="147">
        <v>0</v>
      </c>
      <c r="G84" s="8"/>
      <c r="H84" s="8"/>
      <c r="I84" s="8"/>
      <c r="J84" s="8"/>
      <c r="K84" s="8"/>
      <c r="L84" s="8"/>
      <c r="M84" s="8"/>
      <c r="N84" s="390"/>
      <c r="O84" s="390"/>
      <c r="P84" s="395"/>
      <c r="Q84" s="395"/>
      <c r="R84" s="396"/>
      <c r="S84" s="395"/>
      <c r="T84" s="395"/>
      <c r="U84" s="395"/>
      <c r="V84" s="395"/>
      <c r="W84" s="395"/>
      <c r="Y84" s="8"/>
    </row>
    <row r="85" spans="1:25" s="27" customFormat="1" ht="15" outlineLevel="1">
      <c r="A85" s="139"/>
      <c r="B85" s="148" t="s">
        <v>193</v>
      </c>
      <c r="C85" s="135" t="s">
        <v>198</v>
      </c>
      <c r="D85" s="421"/>
      <c r="E85" s="127">
        <v>0</v>
      </c>
      <c r="F85" s="145">
        <v>0</v>
      </c>
      <c r="G85" s="8"/>
      <c r="H85" s="8"/>
      <c r="I85" s="8"/>
      <c r="J85" s="8"/>
      <c r="K85" s="8"/>
      <c r="L85" s="8"/>
      <c r="M85" s="8"/>
      <c r="N85" s="390"/>
      <c r="O85" s="390"/>
      <c r="P85" s="395"/>
      <c r="Q85" s="395"/>
      <c r="R85" s="396"/>
      <c r="S85" s="395"/>
      <c r="T85" s="395"/>
      <c r="U85" s="395"/>
      <c r="V85" s="395"/>
      <c r="W85" s="395"/>
      <c r="Y85" s="8"/>
    </row>
    <row r="86" spans="1:25" s="27" customFormat="1" ht="15" outlineLevel="1">
      <c r="A86" s="139"/>
      <c r="B86" s="446"/>
      <c r="C86" s="447" t="s">
        <v>49</v>
      </c>
      <c r="D86" s="448"/>
      <c r="E86" s="449">
        <f>SUM(E81:E85)</f>
        <v>0</v>
      </c>
      <c r="F86" s="450">
        <f>SUM(F81:F85)</f>
        <v>0</v>
      </c>
      <c r="G86" s="8"/>
      <c r="H86" s="8"/>
      <c r="I86" s="8"/>
      <c r="J86" s="8"/>
      <c r="K86" s="8"/>
      <c r="L86" s="8"/>
      <c r="M86" s="8"/>
      <c r="N86" s="390"/>
      <c r="O86" s="390"/>
      <c r="P86" s="395"/>
      <c r="Q86" s="395"/>
      <c r="R86" s="395"/>
      <c r="S86" s="395"/>
      <c r="T86" s="395"/>
      <c r="U86" s="395"/>
      <c r="V86" s="395"/>
      <c r="W86" s="395"/>
      <c r="Y86" s="8"/>
    </row>
    <row r="87" spans="1:25" s="65" customFormat="1" ht="15" outlineLevel="1">
      <c r="A87" s="249"/>
      <c r="B87" s="144">
        <v>5</v>
      </c>
      <c r="C87" s="133" t="s">
        <v>5</v>
      </c>
      <c r="D87" s="422"/>
      <c r="E87" s="128">
        <v>0</v>
      </c>
      <c r="F87" s="149"/>
      <c r="G87" s="9"/>
      <c r="H87" s="9"/>
      <c r="I87" s="9"/>
      <c r="J87" s="9"/>
      <c r="K87" s="9"/>
      <c r="L87" s="9"/>
      <c r="M87" s="9"/>
      <c r="N87" s="390"/>
      <c r="O87" s="390"/>
      <c r="P87" s="396"/>
      <c r="Q87" s="396"/>
      <c r="R87" s="396"/>
      <c r="S87" s="395"/>
      <c r="T87" s="395"/>
      <c r="U87" s="395"/>
      <c r="V87" s="395"/>
      <c r="W87" s="395"/>
      <c r="Y87" s="9"/>
    </row>
    <row r="88" spans="1:25" s="65" customFormat="1" ht="15" outlineLevel="1">
      <c r="A88" s="249"/>
      <c r="B88" s="152">
        <v>6</v>
      </c>
      <c r="C88" s="132" t="s">
        <v>6</v>
      </c>
      <c r="D88" s="424"/>
      <c r="E88" s="130">
        <v>0</v>
      </c>
      <c r="F88" s="151"/>
      <c r="G88" s="9"/>
      <c r="H88" s="9"/>
      <c r="I88" s="9"/>
      <c r="J88" s="9"/>
      <c r="K88" s="9"/>
      <c r="L88" s="9"/>
      <c r="M88" s="9"/>
      <c r="N88" s="390"/>
      <c r="O88" s="390"/>
      <c r="P88" s="396"/>
      <c r="Q88" s="396"/>
      <c r="R88" s="396"/>
      <c r="S88" s="395"/>
      <c r="T88" s="395"/>
      <c r="U88" s="395"/>
      <c r="V88" s="395"/>
      <c r="W88" s="395"/>
      <c r="Y88" s="9"/>
    </row>
    <row r="89" spans="1:25" s="65" customFormat="1" ht="15" outlineLevel="1">
      <c r="A89" s="249"/>
      <c r="B89" s="153">
        <v>7</v>
      </c>
      <c r="C89" s="133" t="s">
        <v>7</v>
      </c>
      <c r="D89" s="422">
        <v>486</v>
      </c>
      <c r="E89" s="128">
        <v>6051743</v>
      </c>
      <c r="F89" s="149"/>
      <c r="G89" s="9"/>
      <c r="H89" s="9"/>
      <c r="I89" s="9"/>
      <c r="J89" s="9"/>
      <c r="K89" s="9"/>
      <c r="L89" s="9"/>
      <c r="M89" s="9"/>
      <c r="N89" s="390"/>
      <c r="O89" s="390"/>
      <c r="P89" s="396"/>
      <c r="Q89" s="395"/>
      <c r="R89" s="396"/>
      <c r="S89" s="401"/>
      <c r="T89" s="395"/>
      <c r="U89" s="395"/>
      <c r="V89" s="395"/>
      <c r="W89" s="395"/>
      <c r="Y89" s="9"/>
    </row>
    <row r="90" spans="1:25" s="27" customFormat="1" ht="15" outlineLevel="1">
      <c r="A90" s="139"/>
      <c r="B90" s="146"/>
      <c r="C90" s="132"/>
      <c r="D90" s="423"/>
      <c r="E90" s="129"/>
      <c r="F90" s="147"/>
      <c r="G90" s="8"/>
      <c r="H90" s="8"/>
      <c r="I90" s="8"/>
      <c r="J90" s="8"/>
      <c r="K90" s="8"/>
      <c r="L90" s="8"/>
      <c r="M90" s="8"/>
      <c r="N90" s="390"/>
      <c r="O90" s="390"/>
      <c r="P90" s="395"/>
      <c r="Q90" s="395"/>
      <c r="R90" s="395"/>
      <c r="S90" s="395"/>
      <c r="T90" s="395"/>
      <c r="U90" s="395"/>
      <c r="V90" s="395"/>
      <c r="W90" s="395"/>
      <c r="Y90" s="8"/>
    </row>
    <row r="91" spans="1:25" s="27" customFormat="1" ht="15" outlineLevel="1">
      <c r="A91" s="139"/>
      <c r="B91" s="456"/>
      <c r="C91" s="457" t="s">
        <v>71</v>
      </c>
      <c r="D91" s="458"/>
      <c r="E91" s="459">
        <f>E69+E73+E79+E86+E87+E88+E89</f>
        <v>13490319</v>
      </c>
      <c r="F91" s="460">
        <f>F69+F73+F79+F86+F87+F88+F89</f>
        <v>7437434</v>
      </c>
      <c r="G91" s="8"/>
      <c r="H91" s="8"/>
      <c r="I91" s="8"/>
      <c r="J91" s="8"/>
      <c r="K91" s="8"/>
      <c r="L91" s="8"/>
      <c r="M91" s="8"/>
      <c r="N91" s="390"/>
      <c r="O91" s="390"/>
      <c r="P91" s="396"/>
      <c r="Q91" s="396"/>
      <c r="R91" s="396"/>
      <c r="S91" s="395"/>
      <c r="T91" s="395"/>
      <c r="U91" s="395"/>
      <c r="V91" s="395"/>
      <c r="W91" s="395"/>
      <c r="Y91" s="8"/>
    </row>
    <row r="92" spans="1:23" s="12" customFormat="1" ht="15" outlineLevel="1">
      <c r="A92" s="139"/>
      <c r="B92" s="148"/>
      <c r="C92" s="136"/>
      <c r="D92" s="421"/>
      <c r="E92" s="127"/>
      <c r="F92" s="145"/>
      <c r="N92" s="390"/>
      <c r="O92" s="390"/>
      <c r="P92" s="395"/>
      <c r="Q92" s="395"/>
      <c r="R92" s="396"/>
      <c r="S92" s="395"/>
      <c r="T92" s="395"/>
      <c r="U92" s="395"/>
      <c r="V92" s="395"/>
      <c r="W92" s="395"/>
    </row>
    <row r="93" spans="1:25" s="27" customFormat="1" ht="15" outlineLevel="1">
      <c r="A93" s="139"/>
      <c r="B93" s="154" t="s">
        <v>8</v>
      </c>
      <c r="C93" s="137" t="s">
        <v>72</v>
      </c>
      <c r="D93" s="425"/>
      <c r="E93" s="131"/>
      <c r="F93" s="155"/>
      <c r="G93" s="8"/>
      <c r="H93" s="8"/>
      <c r="I93" s="8"/>
      <c r="J93" s="8"/>
      <c r="K93" s="8"/>
      <c r="L93" s="8"/>
      <c r="M93" s="8"/>
      <c r="N93" s="390"/>
      <c r="O93" s="390"/>
      <c r="P93" s="398"/>
      <c r="Q93" s="398"/>
      <c r="R93" s="402"/>
      <c r="S93" s="399"/>
      <c r="T93" s="398"/>
      <c r="U93" s="398"/>
      <c r="V93" s="398"/>
      <c r="W93" s="398"/>
      <c r="Y93" s="8"/>
    </row>
    <row r="94" spans="1:25" s="27" customFormat="1" ht="15" outlineLevel="1">
      <c r="A94" s="139"/>
      <c r="B94" s="144">
        <v>1</v>
      </c>
      <c r="C94" s="133" t="s">
        <v>9</v>
      </c>
      <c r="D94" s="421"/>
      <c r="E94" s="127"/>
      <c r="F94" s="145"/>
      <c r="G94" s="8"/>
      <c r="H94" s="28"/>
      <c r="I94" s="8"/>
      <c r="J94" s="8"/>
      <c r="K94" s="8"/>
      <c r="L94" s="8"/>
      <c r="M94" s="8"/>
      <c r="N94" s="390"/>
      <c r="O94" s="390"/>
      <c r="P94" s="395"/>
      <c r="Q94" s="395"/>
      <c r="R94" s="395"/>
      <c r="S94" s="395"/>
      <c r="T94" s="395"/>
      <c r="U94" s="395"/>
      <c r="V94" s="395"/>
      <c r="W94" s="395"/>
      <c r="Y94" s="8"/>
    </row>
    <row r="95" spans="1:25" s="27" customFormat="1" ht="15" outlineLevel="1">
      <c r="A95" s="139"/>
      <c r="B95" s="146" t="s">
        <v>184</v>
      </c>
      <c r="C95" s="134" t="s">
        <v>200</v>
      </c>
      <c r="D95" s="423"/>
      <c r="E95" s="129">
        <v>0</v>
      </c>
      <c r="F95" s="147">
        <v>0</v>
      </c>
      <c r="G95" s="8"/>
      <c r="H95" s="28"/>
      <c r="I95" s="8"/>
      <c r="J95" s="8"/>
      <c r="K95" s="8"/>
      <c r="L95" s="8"/>
      <c r="M95" s="8"/>
      <c r="N95" s="390"/>
      <c r="O95" s="390"/>
      <c r="P95" s="396"/>
      <c r="Q95" s="396"/>
      <c r="R95" s="396"/>
      <c r="S95" s="395"/>
      <c r="T95" s="395"/>
      <c r="U95" s="395"/>
      <c r="V95" s="395"/>
      <c r="W95" s="395"/>
      <c r="Y95" s="8"/>
    </row>
    <row r="96" spans="1:25" s="27" customFormat="1" ht="15" outlineLevel="1">
      <c r="A96" s="139"/>
      <c r="B96" s="148" t="s">
        <v>186</v>
      </c>
      <c r="C96" s="135" t="s">
        <v>201</v>
      </c>
      <c r="D96" s="421"/>
      <c r="E96" s="127">
        <v>0</v>
      </c>
      <c r="F96" s="145">
        <v>0</v>
      </c>
      <c r="G96" s="8"/>
      <c r="H96" s="28"/>
      <c r="I96" s="8"/>
      <c r="J96" s="8"/>
      <c r="K96" s="8"/>
      <c r="L96" s="8"/>
      <c r="M96" s="8"/>
      <c r="N96" s="390"/>
      <c r="O96" s="390"/>
      <c r="P96" s="395"/>
      <c r="Q96" s="395"/>
      <c r="R96" s="396"/>
      <c r="S96" s="395"/>
      <c r="T96" s="395"/>
      <c r="U96" s="395"/>
      <c r="V96" s="395"/>
      <c r="W96" s="395"/>
      <c r="Y96" s="8"/>
    </row>
    <row r="97" spans="1:25" s="27" customFormat="1" ht="12.75" outlineLevel="1">
      <c r="A97" s="139"/>
      <c r="B97" s="146" t="s">
        <v>190</v>
      </c>
      <c r="C97" s="134" t="s">
        <v>202</v>
      </c>
      <c r="D97" s="423"/>
      <c r="E97" s="129">
        <v>0</v>
      </c>
      <c r="F97" s="147">
        <v>0</v>
      </c>
      <c r="G97" s="8"/>
      <c r="H97" s="28"/>
      <c r="I97" s="8"/>
      <c r="J97" s="8"/>
      <c r="K97" s="8"/>
      <c r="L97" s="8"/>
      <c r="M97" s="8"/>
      <c r="N97" s="344"/>
      <c r="O97" s="344"/>
      <c r="P97" s="401"/>
      <c r="Q97" s="401"/>
      <c r="R97" s="401"/>
      <c r="S97" s="401"/>
      <c r="T97" s="401"/>
      <c r="U97" s="401"/>
      <c r="V97" s="401"/>
      <c r="W97" s="401"/>
      <c r="Y97" s="8"/>
    </row>
    <row r="98" spans="1:25" s="27" customFormat="1" ht="15" outlineLevel="1">
      <c r="A98" s="139"/>
      <c r="B98" s="148" t="s">
        <v>192</v>
      </c>
      <c r="C98" s="135" t="s">
        <v>203</v>
      </c>
      <c r="D98" s="421"/>
      <c r="E98" s="127">
        <v>0</v>
      </c>
      <c r="F98" s="145">
        <v>0</v>
      </c>
      <c r="G98" s="8"/>
      <c r="H98" s="28"/>
      <c r="I98" s="8"/>
      <c r="J98" s="8"/>
      <c r="K98" s="8"/>
      <c r="L98" s="8"/>
      <c r="M98" s="8"/>
      <c r="N98" s="2"/>
      <c r="O98" s="2"/>
      <c r="P98" s="2"/>
      <c r="Q98" s="2"/>
      <c r="R98" s="2"/>
      <c r="S98" s="2"/>
      <c r="T98" s="2"/>
      <c r="U98" s="2"/>
      <c r="V98" s="2"/>
      <c r="W98" s="2"/>
      <c r="Y98" s="8"/>
    </row>
    <row r="99" spans="1:25" s="27" customFormat="1" ht="15" outlineLevel="1">
      <c r="A99" s="139"/>
      <c r="B99" s="446"/>
      <c r="C99" s="447" t="s">
        <v>50</v>
      </c>
      <c r="D99" s="448"/>
      <c r="E99" s="449">
        <f>SUM(E95:E98)</f>
        <v>0</v>
      </c>
      <c r="F99" s="450">
        <f>SUM(F95:F98)</f>
        <v>0</v>
      </c>
      <c r="G99" s="8"/>
      <c r="H99" s="28"/>
      <c r="I99" s="8"/>
      <c r="J99" s="8"/>
      <c r="K99" s="8"/>
      <c r="L99" s="8"/>
      <c r="M99" s="8"/>
      <c r="N99" s="2"/>
      <c r="O99" s="2"/>
      <c r="P99" s="395"/>
      <c r="Q99" s="395"/>
      <c r="R99" s="395"/>
      <c r="S99" s="395"/>
      <c r="T99" s="395"/>
      <c r="U99" s="395"/>
      <c r="V99" s="2"/>
      <c r="W99" s="2"/>
      <c r="Y99" s="8"/>
    </row>
    <row r="100" spans="1:25" s="65" customFormat="1" ht="15" outlineLevel="1">
      <c r="A100" s="249"/>
      <c r="B100" s="144">
        <v>2</v>
      </c>
      <c r="C100" s="133" t="s">
        <v>51</v>
      </c>
      <c r="D100" s="422"/>
      <c r="E100" s="128"/>
      <c r="F100" s="149"/>
      <c r="G100" s="9"/>
      <c r="H100" s="37"/>
      <c r="I100" s="9"/>
      <c r="J100" s="9"/>
      <c r="K100" s="9"/>
      <c r="L100" s="9"/>
      <c r="M100" s="9"/>
      <c r="N100" s="2"/>
      <c r="O100" s="2"/>
      <c r="P100" s="623"/>
      <c r="Q100" s="623"/>
      <c r="R100" s="623"/>
      <c r="S100" s="2"/>
      <c r="T100" s="2"/>
      <c r="U100" s="2"/>
      <c r="V100" s="2"/>
      <c r="W100" s="2"/>
      <c r="Y100" s="9"/>
    </row>
    <row r="101" spans="1:25" s="27" customFormat="1" ht="15" outlineLevel="1">
      <c r="A101" s="139"/>
      <c r="B101" s="146" t="s">
        <v>184</v>
      </c>
      <c r="C101" s="134" t="s">
        <v>10</v>
      </c>
      <c r="D101" s="423"/>
      <c r="E101" s="129">
        <v>0</v>
      </c>
      <c r="F101" s="147">
        <v>0</v>
      </c>
      <c r="G101" s="8"/>
      <c r="H101" s="126"/>
      <c r="I101" s="8"/>
      <c r="J101" s="8"/>
      <c r="K101" s="8"/>
      <c r="L101" s="8"/>
      <c r="M101" s="8"/>
      <c r="N101" s="2"/>
      <c r="O101" s="2"/>
      <c r="P101" s="623"/>
      <c r="Q101" s="623"/>
      <c r="R101" s="623"/>
      <c r="S101" s="2"/>
      <c r="T101" s="2"/>
      <c r="U101" s="2"/>
      <c r="V101" s="2"/>
      <c r="W101" s="2"/>
      <c r="Y101" s="8"/>
    </row>
    <row r="102" spans="1:25" s="27" customFormat="1" ht="15" outlineLevel="1">
      <c r="A102" s="139"/>
      <c r="B102" s="148" t="s">
        <v>186</v>
      </c>
      <c r="C102" s="135" t="s">
        <v>204</v>
      </c>
      <c r="D102" s="421">
        <v>212</v>
      </c>
      <c r="E102" s="127">
        <v>0</v>
      </c>
      <c r="F102" s="145"/>
      <c r="G102" s="8"/>
      <c r="H102" s="126"/>
      <c r="I102" s="8"/>
      <c r="J102" s="8"/>
      <c r="K102" s="8"/>
      <c r="L102" s="8"/>
      <c r="M102" s="8"/>
      <c r="N102" s="2"/>
      <c r="O102" s="2"/>
      <c r="P102" s="108"/>
      <c r="Q102" s="2"/>
      <c r="R102" s="2"/>
      <c r="S102" s="2"/>
      <c r="T102" s="2"/>
      <c r="U102" s="2"/>
      <c r="V102" s="2"/>
      <c r="W102" s="2"/>
      <c r="Y102" s="8"/>
    </row>
    <row r="103" spans="1:25" s="27" customFormat="1" ht="15" outlineLevel="1">
      <c r="A103" s="139"/>
      <c r="B103" s="146" t="s">
        <v>190</v>
      </c>
      <c r="C103" s="134" t="s">
        <v>205</v>
      </c>
      <c r="D103" s="423" t="s">
        <v>258</v>
      </c>
      <c r="E103" s="129">
        <v>0</v>
      </c>
      <c r="F103" s="147"/>
      <c r="G103" s="8"/>
      <c r="H103" s="126"/>
      <c r="I103" s="8"/>
      <c r="J103" s="8"/>
      <c r="K103" s="8"/>
      <c r="L103" s="8"/>
      <c r="M103" s="8"/>
      <c r="N103" s="2"/>
      <c r="O103" s="2"/>
      <c r="P103" s="623"/>
      <c r="Q103" s="623"/>
      <c r="R103" s="623"/>
      <c r="S103" s="2"/>
      <c r="T103" s="2"/>
      <c r="U103" s="2"/>
      <c r="V103" s="2"/>
      <c r="W103" s="2"/>
      <c r="Y103" s="8"/>
    </row>
    <row r="104" spans="1:25" s="27" customFormat="1" ht="12.75" outlineLevel="1">
      <c r="A104" s="139"/>
      <c r="B104" s="148" t="s">
        <v>192</v>
      </c>
      <c r="C104" s="135" t="s">
        <v>206</v>
      </c>
      <c r="D104" s="421" t="s">
        <v>291</v>
      </c>
      <c r="E104" s="127">
        <v>36733260</v>
      </c>
      <c r="F104" s="145"/>
      <c r="G104" s="8"/>
      <c r="H104" s="8"/>
      <c r="I104" s="8"/>
      <c r="J104" s="8"/>
      <c r="K104" s="8"/>
      <c r="L104" s="8"/>
      <c r="M104" s="8"/>
      <c r="N104" s="12"/>
      <c r="O104" s="23"/>
      <c r="P104" s="1"/>
      <c r="Q104" s="3"/>
      <c r="R104" s="7"/>
      <c r="S104" s="7"/>
      <c r="T104" s="25"/>
      <c r="U104" s="19"/>
      <c r="V104" s="19"/>
      <c r="W104" s="19"/>
      <c r="Y104" s="8"/>
    </row>
    <row r="105" spans="1:25" s="27" customFormat="1" ht="12.75" outlineLevel="1">
      <c r="A105" s="139"/>
      <c r="B105" s="446"/>
      <c r="C105" s="447" t="s">
        <v>46</v>
      </c>
      <c r="D105" s="448"/>
      <c r="E105" s="449">
        <f>SUM(E101:E104)</f>
        <v>36733260</v>
      </c>
      <c r="F105" s="450">
        <f>SUM(F101:F104)</f>
        <v>0</v>
      </c>
      <c r="G105" s="8"/>
      <c r="H105" s="598">
        <f>E104+E89</f>
        <v>42785003</v>
      </c>
      <c r="I105" s="8"/>
      <c r="J105" s="8"/>
      <c r="K105" s="8"/>
      <c r="L105" s="8"/>
      <c r="M105" s="8"/>
      <c r="N105" s="12"/>
      <c r="O105" s="23"/>
      <c r="P105" s="1"/>
      <c r="Q105" s="3"/>
      <c r="R105" s="5"/>
      <c r="S105" s="5"/>
      <c r="T105" s="25"/>
      <c r="U105" s="19"/>
      <c r="V105" s="19"/>
      <c r="W105" s="19"/>
      <c r="Y105" s="8"/>
    </row>
    <row r="106" spans="1:25" s="65" customFormat="1" ht="15" outlineLevel="1">
      <c r="A106" s="249"/>
      <c r="B106" s="444">
        <v>3</v>
      </c>
      <c r="C106" s="463" t="s">
        <v>52</v>
      </c>
      <c r="D106" s="445"/>
      <c r="E106" s="451">
        <v>0</v>
      </c>
      <c r="F106" s="452">
        <v>0</v>
      </c>
      <c r="G106" s="9"/>
      <c r="H106" s="244">
        <v>42778769</v>
      </c>
      <c r="I106" s="9"/>
      <c r="J106" s="9"/>
      <c r="K106" s="9"/>
      <c r="L106" s="9"/>
      <c r="M106" s="9"/>
      <c r="N106" s="2"/>
      <c r="O106" s="618"/>
      <c r="P106" s="618"/>
      <c r="Q106" s="618"/>
      <c r="R106" s="618"/>
      <c r="S106" s="618"/>
      <c r="T106" s="2"/>
      <c r="U106" s="2"/>
      <c r="V106" s="2"/>
      <c r="W106" s="2"/>
      <c r="Y106" s="9"/>
    </row>
    <row r="107" spans="1:25" s="65" customFormat="1" ht="15.75" outlineLevel="1">
      <c r="A107" s="249"/>
      <c r="B107" s="446">
        <v>4</v>
      </c>
      <c r="C107" s="453" t="s">
        <v>11</v>
      </c>
      <c r="D107" s="448"/>
      <c r="E107" s="449"/>
      <c r="F107" s="450"/>
      <c r="G107" s="9"/>
      <c r="H107" s="599">
        <f>H105-H106</f>
        <v>6234</v>
      </c>
      <c r="I107" s="9"/>
      <c r="J107" s="9"/>
      <c r="K107" s="9"/>
      <c r="L107" s="9"/>
      <c r="M107" s="9"/>
      <c r="N107" s="2"/>
      <c r="O107" s="2"/>
      <c r="P107" s="371"/>
      <c r="Q107" s="241"/>
      <c r="R107" s="241"/>
      <c r="S107" s="241"/>
      <c r="T107" s="241"/>
      <c r="U107" s="241"/>
      <c r="V107" s="2"/>
      <c r="W107" s="2"/>
      <c r="Y107" s="9"/>
    </row>
    <row r="108" spans="1:25" s="27" customFormat="1" ht="15" outlineLevel="1">
      <c r="A108" s="139"/>
      <c r="B108" s="148" t="s">
        <v>184</v>
      </c>
      <c r="C108" s="135" t="s">
        <v>207</v>
      </c>
      <c r="D108" s="421"/>
      <c r="E108" s="127">
        <v>0</v>
      </c>
      <c r="F108" s="145">
        <v>0</v>
      </c>
      <c r="G108" s="8"/>
      <c r="H108" s="8"/>
      <c r="I108" s="8"/>
      <c r="J108" s="8"/>
      <c r="K108" s="8"/>
      <c r="L108" s="8"/>
      <c r="M108" s="8"/>
      <c r="N108" s="344"/>
      <c r="O108" s="344"/>
      <c r="P108" s="344"/>
      <c r="Q108" s="344"/>
      <c r="R108" s="344"/>
      <c r="S108" s="344"/>
      <c r="T108" s="344"/>
      <c r="U108" s="370"/>
      <c r="V108" s="390"/>
      <c r="W108" s="390"/>
      <c r="Y108" s="8"/>
    </row>
    <row r="109" spans="1:25" s="27" customFormat="1" ht="12.75" outlineLevel="1">
      <c r="A109" s="139"/>
      <c r="B109" s="146" t="s">
        <v>186</v>
      </c>
      <c r="C109" s="134" t="s">
        <v>208</v>
      </c>
      <c r="D109" s="423"/>
      <c r="E109" s="129">
        <v>0</v>
      </c>
      <c r="F109" s="147">
        <v>0</v>
      </c>
      <c r="G109" s="8"/>
      <c r="H109" s="8"/>
      <c r="I109" s="8"/>
      <c r="J109" s="8"/>
      <c r="K109" s="8"/>
      <c r="L109" s="8"/>
      <c r="M109" s="8"/>
      <c r="N109" s="344"/>
      <c r="O109" s="344"/>
      <c r="P109" s="344"/>
      <c r="Q109" s="344"/>
      <c r="R109" s="344"/>
      <c r="S109" s="344"/>
      <c r="T109" s="344"/>
      <c r="U109" s="344"/>
      <c r="V109" s="344"/>
      <c r="W109" s="370"/>
      <c r="Y109" s="8"/>
    </row>
    <row r="110" spans="1:25" s="27" customFormat="1" ht="12.75" outlineLevel="1">
      <c r="A110" s="139"/>
      <c r="B110" s="148" t="s">
        <v>190</v>
      </c>
      <c r="C110" s="135" t="s">
        <v>209</v>
      </c>
      <c r="D110" s="421"/>
      <c r="E110" s="127">
        <v>0</v>
      </c>
      <c r="F110" s="145">
        <v>0</v>
      </c>
      <c r="G110" s="8"/>
      <c r="H110" s="8"/>
      <c r="I110" s="8"/>
      <c r="J110" s="8"/>
      <c r="K110" s="8"/>
      <c r="L110" s="8"/>
      <c r="M110" s="8"/>
      <c r="N110" s="344"/>
      <c r="O110" s="344"/>
      <c r="P110" s="344"/>
      <c r="Q110" s="344"/>
      <c r="R110" s="344"/>
      <c r="S110" s="344"/>
      <c r="T110" s="370"/>
      <c r="U110" s="344"/>
      <c r="V110" s="344"/>
      <c r="W110" s="370"/>
      <c r="Y110" s="8"/>
    </row>
    <row r="111" spans="1:25" s="27" customFormat="1" ht="15" outlineLevel="1">
      <c r="A111" s="139"/>
      <c r="B111" s="446"/>
      <c r="C111" s="447" t="s">
        <v>49</v>
      </c>
      <c r="D111" s="448"/>
      <c r="E111" s="449">
        <f>SUM(E108:E110)</f>
        <v>0</v>
      </c>
      <c r="F111" s="450">
        <f>SUM(F108:F110)</f>
        <v>0</v>
      </c>
      <c r="G111" s="8"/>
      <c r="H111" s="8"/>
      <c r="I111" s="8"/>
      <c r="J111" s="8"/>
      <c r="K111" s="8"/>
      <c r="L111" s="8"/>
      <c r="M111" s="8"/>
      <c r="N111" s="344"/>
      <c r="O111" s="344"/>
      <c r="P111" s="344"/>
      <c r="Q111" s="344"/>
      <c r="R111" s="344"/>
      <c r="S111" s="344"/>
      <c r="T111" s="344"/>
      <c r="U111" s="344"/>
      <c r="V111" s="390"/>
      <c r="W111" s="370"/>
      <c r="Y111" s="8"/>
    </row>
    <row r="112" spans="1:25" s="65" customFormat="1" ht="15" outlineLevel="1">
      <c r="A112" s="249"/>
      <c r="B112" s="444">
        <v>5</v>
      </c>
      <c r="C112" s="463" t="s">
        <v>53</v>
      </c>
      <c r="D112" s="445"/>
      <c r="E112" s="451">
        <v>0</v>
      </c>
      <c r="F112" s="452">
        <v>0</v>
      </c>
      <c r="G112" s="9"/>
      <c r="H112" s="9"/>
      <c r="I112" s="9"/>
      <c r="J112" s="9"/>
      <c r="K112" s="9"/>
      <c r="L112" s="9"/>
      <c r="M112" s="9"/>
      <c r="N112" s="344"/>
      <c r="O112" s="344"/>
      <c r="P112" s="391"/>
      <c r="Q112" s="391"/>
      <c r="R112" s="391"/>
      <c r="S112" s="391"/>
      <c r="T112" s="391"/>
      <c r="U112" s="391"/>
      <c r="V112" s="391"/>
      <c r="W112" s="391"/>
      <c r="Y112" s="9"/>
    </row>
    <row r="113" spans="1:25" s="65" customFormat="1" ht="15" outlineLevel="1">
      <c r="A113" s="249"/>
      <c r="B113" s="446">
        <v>6</v>
      </c>
      <c r="C113" s="453" t="s">
        <v>54</v>
      </c>
      <c r="D113" s="448"/>
      <c r="E113" s="449">
        <v>0</v>
      </c>
      <c r="F113" s="450">
        <v>0</v>
      </c>
      <c r="G113" s="9"/>
      <c r="H113" s="9"/>
      <c r="I113" s="9"/>
      <c r="J113" s="9"/>
      <c r="K113" s="9"/>
      <c r="L113" s="9"/>
      <c r="M113" s="9"/>
      <c r="N113" s="390"/>
      <c r="O113" s="392"/>
      <c r="P113" s="393"/>
      <c r="Q113" s="393"/>
      <c r="R113" s="393"/>
      <c r="S113" s="393"/>
      <c r="T113" s="393"/>
      <c r="U113" s="393"/>
      <c r="V113" s="393"/>
      <c r="W113" s="393"/>
      <c r="Y113" s="9"/>
    </row>
    <row r="114" spans="1:25" s="27" customFormat="1" ht="15" outlineLevel="1">
      <c r="A114" s="139"/>
      <c r="B114" s="456"/>
      <c r="C114" s="457" t="s">
        <v>55</v>
      </c>
      <c r="D114" s="458"/>
      <c r="E114" s="461">
        <f>E99+E105+E111+E112+E113</f>
        <v>36733260</v>
      </c>
      <c r="F114" s="462">
        <f>F99+F105+F111+F112+F113</f>
        <v>0</v>
      </c>
      <c r="G114" s="8"/>
      <c r="H114" s="8"/>
      <c r="I114" s="8"/>
      <c r="J114" s="8"/>
      <c r="K114" s="8"/>
      <c r="L114" s="8"/>
      <c r="M114" s="8"/>
      <c r="N114" s="390"/>
      <c r="O114" s="392"/>
      <c r="P114" s="394"/>
      <c r="Q114" s="394"/>
      <c r="R114" s="394"/>
      <c r="S114" s="393"/>
      <c r="T114" s="393"/>
      <c r="U114" s="393"/>
      <c r="V114" s="393"/>
      <c r="W114" s="393"/>
      <c r="Y114" s="8"/>
    </row>
    <row r="115" spans="1:25" s="27" customFormat="1" ht="14.25" customHeight="1" outlineLevel="1">
      <c r="A115" s="139"/>
      <c r="B115" s="146"/>
      <c r="C115" s="138"/>
      <c r="D115" s="423"/>
      <c r="E115" s="129"/>
      <c r="F115" s="147"/>
      <c r="G115" s="8"/>
      <c r="H115" s="8"/>
      <c r="I115" s="8"/>
      <c r="J115" s="8"/>
      <c r="K115" s="8"/>
      <c r="L115" s="8"/>
      <c r="M115" s="8"/>
      <c r="N115" s="390"/>
      <c r="O115" s="392"/>
      <c r="P115" s="393"/>
      <c r="Q115" s="393"/>
      <c r="R115" s="394"/>
      <c r="S115" s="393"/>
      <c r="T115" s="393"/>
      <c r="U115" s="393"/>
      <c r="V115" s="393"/>
      <c r="W115" s="393"/>
      <c r="Y115" s="8"/>
    </row>
    <row r="116" spans="1:25" s="27" customFormat="1" ht="15.75" outlineLevel="1" thickBot="1">
      <c r="A116" s="106"/>
      <c r="B116" s="156"/>
      <c r="C116" s="157" t="s">
        <v>254</v>
      </c>
      <c r="D116" s="426"/>
      <c r="E116" s="403">
        <f>E91+E114</f>
        <v>50223579</v>
      </c>
      <c r="F116" s="404">
        <f>F91+F114</f>
        <v>7437434</v>
      </c>
      <c r="G116" s="8"/>
      <c r="H116" s="8"/>
      <c r="I116" s="8"/>
      <c r="J116" s="8"/>
      <c r="K116" s="8"/>
      <c r="L116" s="8"/>
      <c r="M116" s="8"/>
      <c r="N116" s="390"/>
      <c r="O116" s="390"/>
      <c r="P116" s="395"/>
      <c r="Q116" s="395"/>
      <c r="R116" s="395"/>
      <c r="S116" s="395"/>
      <c r="T116" s="395"/>
      <c r="U116" s="395"/>
      <c r="V116" s="395"/>
      <c r="W116" s="395"/>
      <c r="Y116" s="8"/>
    </row>
    <row r="117" spans="2:23" s="12" customFormat="1" ht="16.5" outlineLevel="1" thickBot="1" thickTop="1">
      <c r="B117" s="24"/>
      <c r="C117" s="20"/>
      <c r="D117" s="19"/>
      <c r="E117" s="43"/>
      <c r="F117" s="43"/>
      <c r="N117" s="390"/>
      <c r="O117" s="390"/>
      <c r="P117" s="395"/>
      <c r="Q117" s="395"/>
      <c r="R117" s="396"/>
      <c r="S117" s="395"/>
      <c r="T117" s="395"/>
      <c r="U117" s="395"/>
      <c r="V117" s="395"/>
      <c r="W117" s="395"/>
    </row>
    <row r="118" spans="3:24" s="61" customFormat="1" ht="15.75" customHeight="1" outlineLevel="1" thickBot="1" thickTop="1">
      <c r="C118" s="47" t="s">
        <v>155</v>
      </c>
      <c r="D118" s="64"/>
      <c r="E118" s="40" t="str">
        <f>IF(E52=E116,"OK","Nuk Kuadron!")</f>
        <v>OK</v>
      </c>
      <c r="F118" s="40" t="str">
        <f>IF(F52=F116,"OK","Nuk Kuadron!")</f>
        <v>OK</v>
      </c>
      <c r="N118" s="390"/>
      <c r="O118" s="390"/>
      <c r="P118" s="395"/>
      <c r="Q118" s="395"/>
      <c r="R118" s="396"/>
      <c r="S118" s="395"/>
      <c r="T118" s="395"/>
      <c r="U118" s="395"/>
      <c r="V118" s="395"/>
      <c r="W118" s="395"/>
      <c r="X118" s="63"/>
    </row>
    <row r="119" spans="2:23" s="12" customFormat="1" ht="16.5" customHeight="1" outlineLevel="1" thickTop="1">
      <c r="B119" s="24"/>
      <c r="C119" s="20"/>
      <c r="D119" s="19"/>
      <c r="E119" s="43"/>
      <c r="F119" s="43"/>
      <c r="N119" s="390"/>
      <c r="O119" s="390"/>
      <c r="P119" s="395"/>
      <c r="Q119" s="395"/>
      <c r="R119" s="395"/>
      <c r="S119" s="395"/>
      <c r="T119" s="395"/>
      <c r="U119" s="395"/>
      <c r="V119" s="395"/>
      <c r="W119" s="395"/>
    </row>
    <row r="120" spans="2:23" s="12" customFormat="1" ht="16.5" customHeight="1" outlineLevel="1">
      <c r="B120" s="624" t="s">
        <v>261</v>
      </c>
      <c r="C120" s="624"/>
      <c r="D120" s="624"/>
      <c r="E120" s="624"/>
      <c r="F120" s="624"/>
      <c r="N120" s="390"/>
      <c r="O120" s="390"/>
      <c r="P120" s="396"/>
      <c r="Q120" s="396"/>
      <c r="R120" s="396"/>
      <c r="S120" s="395"/>
      <c r="T120" s="395"/>
      <c r="U120" s="395"/>
      <c r="V120" s="395"/>
      <c r="W120" s="395"/>
    </row>
    <row r="121" spans="1:25" s="27" customFormat="1" ht="15.75" customHeight="1" outlineLevel="1" thickBot="1">
      <c r="A121" s="12"/>
      <c r="B121" s="24"/>
      <c r="C121" s="20"/>
      <c r="D121" s="19"/>
      <c r="E121" s="43"/>
      <c r="F121" s="43"/>
      <c r="G121" s="8"/>
      <c r="H121" s="8"/>
      <c r="I121" s="8"/>
      <c r="J121" s="8"/>
      <c r="K121" s="8"/>
      <c r="L121" s="8"/>
      <c r="M121" s="8"/>
      <c r="N121" s="390"/>
      <c r="O121" s="390"/>
      <c r="P121" s="396"/>
      <c r="Q121" s="396"/>
      <c r="R121" s="396"/>
      <c r="S121" s="395"/>
      <c r="T121" s="395"/>
      <c r="U121" s="395"/>
      <c r="V121" s="395"/>
      <c r="W121" s="395"/>
      <c r="Y121" s="8"/>
    </row>
    <row r="122" spans="1:25" s="27" customFormat="1" ht="36" customHeight="1" outlineLevel="1" thickBot="1" thickTop="1">
      <c r="A122" s="12"/>
      <c r="B122" s="464" t="s">
        <v>12</v>
      </c>
      <c r="C122" s="465" t="s">
        <v>157</v>
      </c>
      <c r="D122" s="441" t="s">
        <v>142</v>
      </c>
      <c r="E122" s="442" t="s">
        <v>286</v>
      </c>
      <c r="F122" s="443" t="s">
        <v>285</v>
      </c>
      <c r="G122" s="8"/>
      <c r="H122" s="8"/>
      <c r="I122" s="8"/>
      <c r="J122" s="8"/>
      <c r="K122" s="8"/>
      <c r="L122" s="8"/>
      <c r="M122" s="8"/>
      <c r="N122" s="390"/>
      <c r="O122" s="390"/>
      <c r="P122" s="396"/>
      <c r="Q122" s="395"/>
      <c r="R122" s="396"/>
      <c r="S122" s="397"/>
      <c r="T122" s="395"/>
      <c r="U122" s="395"/>
      <c r="V122" s="395"/>
      <c r="W122" s="395"/>
      <c r="Y122" s="8"/>
    </row>
    <row r="123" spans="1:25" s="27" customFormat="1" ht="15.75" outlineLevel="1" thickTop="1">
      <c r="A123" s="12"/>
      <c r="B123" s="173"/>
      <c r="C123" s="174" t="s">
        <v>57</v>
      </c>
      <c r="D123" s="427"/>
      <c r="E123" s="517"/>
      <c r="F123" s="159"/>
      <c r="G123" s="8"/>
      <c r="H123" s="8"/>
      <c r="I123" s="8"/>
      <c r="J123" s="8"/>
      <c r="K123" s="8"/>
      <c r="L123" s="8"/>
      <c r="M123" s="8"/>
      <c r="N123" s="390"/>
      <c r="O123" s="390"/>
      <c r="P123" s="398"/>
      <c r="Q123" s="398"/>
      <c r="R123" s="396"/>
      <c r="S123" s="399"/>
      <c r="T123" s="398"/>
      <c r="U123" s="398"/>
      <c r="V123" s="398"/>
      <c r="W123" s="398"/>
      <c r="Y123" s="8"/>
    </row>
    <row r="124" spans="1:25" s="27" customFormat="1" ht="15" outlineLevel="1">
      <c r="A124" s="12"/>
      <c r="B124" s="175"/>
      <c r="C124" s="176"/>
      <c r="D124" s="428"/>
      <c r="E124" s="518"/>
      <c r="F124" s="145"/>
      <c r="G124" s="8"/>
      <c r="H124" s="8"/>
      <c r="I124" s="8"/>
      <c r="J124" s="8"/>
      <c r="K124" s="8"/>
      <c r="L124" s="8"/>
      <c r="M124" s="8"/>
      <c r="N124" s="390"/>
      <c r="O124" s="390"/>
      <c r="P124" s="395"/>
      <c r="Q124" s="395"/>
      <c r="R124" s="395"/>
      <c r="S124" s="395"/>
      <c r="T124" s="395"/>
      <c r="U124" s="395"/>
      <c r="V124" s="395"/>
      <c r="W124" s="395"/>
      <c r="Y124" s="8"/>
    </row>
    <row r="125" spans="1:25" s="27" customFormat="1" ht="15" outlineLevel="1">
      <c r="A125" s="12"/>
      <c r="B125" s="177" t="s">
        <v>2</v>
      </c>
      <c r="C125" s="132" t="s">
        <v>58</v>
      </c>
      <c r="D125" s="429"/>
      <c r="E125" s="519"/>
      <c r="F125" s="147"/>
      <c r="G125" s="8"/>
      <c r="H125" s="8"/>
      <c r="I125" s="8"/>
      <c r="J125" s="8"/>
      <c r="K125" s="8"/>
      <c r="L125" s="8"/>
      <c r="M125" s="8"/>
      <c r="N125" s="390"/>
      <c r="O125" s="390"/>
      <c r="P125" s="394"/>
      <c r="Q125" s="394"/>
      <c r="R125" s="394"/>
      <c r="S125" s="393"/>
      <c r="T125" s="393"/>
      <c r="U125" s="393"/>
      <c r="V125" s="393"/>
      <c r="W125" s="393"/>
      <c r="Y125" s="8"/>
    </row>
    <row r="126" spans="1:25" s="27" customFormat="1" ht="15" outlineLevel="1">
      <c r="A126" s="12"/>
      <c r="B126" s="473">
        <v>1</v>
      </c>
      <c r="C126" s="463" t="s">
        <v>13</v>
      </c>
      <c r="D126" s="474"/>
      <c r="E126" s="520">
        <v>0</v>
      </c>
      <c r="F126" s="452">
        <v>0</v>
      </c>
      <c r="G126" s="8"/>
      <c r="H126" s="8"/>
      <c r="I126" s="8"/>
      <c r="J126" s="8"/>
      <c r="K126" s="8"/>
      <c r="L126" s="8"/>
      <c r="M126" s="8"/>
      <c r="N126" s="390"/>
      <c r="O126" s="390"/>
      <c r="P126" s="393"/>
      <c r="Q126" s="393"/>
      <c r="R126" s="394"/>
      <c r="S126" s="400"/>
      <c r="T126" s="393"/>
      <c r="U126" s="393"/>
      <c r="V126" s="393"/>
      <c r="W126" s="393"/>
      <c r="Y126" s="8"/>
    </row>
    <row r="127" spans="1:25" s="27" customFormat="1" ht="15" outlineLevel="1">
      <c r="A127" s="12"/>
      <c r="B127" s="475">
        <v>2</v>
      </c>
      <c r="C127" s="453" t="s">
        <v>14</v>
      </c>
      <c r="D127" s="476"/>
      <c r="E127" s="521"/>
      <c r="F127" s="450"/>
      <c r="G127" s="8"/>
      <c r="H127" s="8"/>
      <c r="I127" s="8"/>
      <c r="J127" s="8"/>
      <c r="K127" s="8"/>
      <c r="L127" s="8"/>
      <c r="M127" s="8"/>
      <c r="N127" s="390"/>
      <c r="O127" s="390"/>
      <c r="P127" s="398"/>
      <c r="Q127" s="398"/>
      <c r="R127" s="396"/>
      <c r="S127" s="399"/>
      <c r="T127" s="398"/>
      <c r="U127" s="398"/>
      <c r="V127" s="398"/>
      <c r="W127" s="398"/>
      <c r="Y127" s="8"/>
    </row>
    <row r="128" spans="1:25" s="27" customFormat="1" ht="15" outlineLevel="1">
      <c r="A128" s="12"/>
      <c r="B128" s="178" t="s">
        <v>184</v>
      </c>
      <c r="C128" s="135" t="s">
        <v>210</v>
      </c>
      <c r="D128" s="428">
        <v>4611</v>
      </c>
      <c r="E128" s="518">
        <v>0</v>
      </c>
      <c r="F128" s="145">
        <v>0</v>
      </c>
      <c r="G128" s="8"/>
      <c r="H128" s="8"/>
      <c r="I128" s="8"/>
      <c r="J128" s="8"/>
      <c r="K128" s="8"/>
      <c r="L128" s="8"/>
      <c r="M128" s="8"/>
      <c r="N128" s="390"/>
      <c r="O128" s="390"/>
      <c r="P128" s="395"/>
      <c r="Q128" s="395"/>
      <c r="R128" s="395"/>
      <c r="S128" s="395"/>
      <c r="T128" s="395"/>
      <c r="U128" s="395"/>
      <c r="V128" s="395"/>
      <c r="W128" s="395"/>
      <c r="Y128" s="8"/>
    </row>
    <row r="129" spans="1:25" s="27" customFormat="1" ht="15" outlineLevel="1">
      <c r="A129" s="12"/>
      <c r="B129" s="179" t="s">
        <v>186</v>
      </c>
      <c r="C129" s="134" t="s">
        <v>211</v>
      </c>
      <c r="D129" s="429"/>
      <c r="E129" s="519">
        <v>0</v>
      </c>
      <c r="F129" s="147">
        <v>0</v>
      </c>
      <c r="G129" s="8"/>
      <c r="H129" s="8"/>
      <c r="I129" s="8"/>
      <c r="J129" s="8"/>
      <c r="K129" s="8"/>
      <c r="L129" s="8"/>
      <c r="M129" s="8"/>
      <c r="N129" s="390"/>
      <c r="O129" s="390"/>
      <c r="P129" s="396"/>
      <c r="Q129" s="396"/>
      <c r="R129" s="396"/>
      <c r="S129" s="395"/>
      <c r="T129" s="395"/>
      <c r="U129" s="395"/>
      <c r="V129" s="395"/>
      <c r="W129" s="395"/>
      <c r="Y129" s="8"/>
    </row>
    <row r="130" spans="1:25" s="27" customFormat="1" ht="15" outlineLevel="1">
      <c r="A130" s="12"/>
      <c r="B130" s="178" t="s">
        <v>190</v>
      </c>
      <c r="C130" s="135" t="s">
        <v>212</v>
      </c>
      <c r="D130" s="428"/>
      <c r="E130" s="518">
        <v>0</v>
      </c>
      <c r="F130" s="145">
        <v>0</v>
      </c>
      <c r="G130" s="8"/>
      <c r="H130" s="8"/>
      <c r="I130" s="8"/>
      <c r="J130" s="8"/>
      <c r="K130" s="8"/>
      <c r="L130" s="8"/>
      <c r="M130" s="8"/>
      <c r="N130" s="390"/>
      <c r="O130" s="390"/>
      <c r="P130" s="395"/>
      <c r="Q130" s="395"/>
      <c r="R130" s="396"/>
      <c r="S130" s="395"/>
      <c r="T130" s="395"/>
      <c r="U130" s="395"/>
      <c r="V130" s="395"/>
      <c r="W130" s="395"/>
      <c r="Y130" s="8"/>
    </row>
    <row r="131" spans="1:25" s="27" customFormat="1" ht="12.75" outlineLevel="1">
      <c r="A131" s="12"/>
      <c r="B131" s="475"/>
      <c r="C131" s="447" t="s">
        <v>46</v>
      </c>
      <c r="D131" s="476"/>
      <c r="E131" s="521">
        <f>SUM(E128:E130)</f>
        <v>0</v>
      </c>
      <c r="F131" s="450">
        <f>SUM(F128:F130)</f>
        <v>0</v>
      </c>
      <c r="G131" s="8"/>
      <c r="H131" s="8"/>
      <c r="I131" s="8"/>
      <c r="J131" s="8"/>
      <c r="K131" s="8"/>
      <c r="L131" s="8"/>
      <c r="M131" s="8"/>
      <c r="N131" s="344"/>
      <c r="O131" s="344"/>
      <c r="P131" s="401"/>
      <c r="Q131" s="401"/>
      <c r="R131" s="401"/>
      <c r="S131" s="401"/>
      <c r="T131" s="401"/>
      <c r="U131" s="401"/>
      <c r="V131" s="401"/>
      <c r="W131" s="401"/>
      <c r="Y131" s="8"/>
    </row>
    <row r="132" spans="1:25" s="27" customFormat="1" ht="15" outlineLevel="1">
      <c r="A132" s="12"/>
      <c r="B132" s="175">
        <v>3</v>
      </c>
      <c r="C132" s="133" t="s">
        <v>59</v>
      </c>
      <c r="D132" s="428"/>
      <c r="E132" s="518"/>
      <c r="F132" s="145"/>
      <c r="G132" s="260">
        <v>401</v>
      </c>
      <c r="H132" s="260">
        <v>44333412</v>
      </c>
      <c r="I132" s="260">
        <v>44416812</v>
      </c>
      <c r="J132" s="260">
        <v>0</v>
      </c>
      <c r="K132" s="260">
        <v>0</v>
      </c>
      <c r="L132" s="260">
        <v>0</v>
      </c>
      <c r="M132" s="8"/>
      <c r="N132" s="2"/>
      <c r="O132" s="2"/>
      <c r="P132" s="395"/>
      <c r="Q132" s="395"/>
      <c r="R132" s="395"/>
      <c r="S132" s="395"/>
      <c r="T132" s="395"/>
      <c r="U132" s="395"/>
      <c r="V132" s="2"/>
      <c r="W132" s="2"/>
      <c r="Y132" s="8"/>
    </row>
    <row r="133" spans="1:25" s="27" customFormat="1" ht="15" outlineLevel="1">
      <c r="A133" s="12"/>
      <c r="B133" s="179" t="s">
        <v>184</v>
      </c>
      <c r="C133" s="134" t="s">
        <v>213</v>
      </c>
      <c r="D133" s="429">
        <v>401</v>
      </c>
      <c r="E133" s="519">
        <v>44333412</v>
      </c>
      <c r="F133" s="147">
        <v>44416812</v>
      </c>
      <c r="G133" s="260">
        <v>421</v>
      </c>
      <c r="H133" s="260">
        <v>126080</v>
      </c>
      <c r="I133" s="260">
        <v>63070</v>
      </c>
      <c r="J133" s="260">
        <v>63070</v>
      </c>
      <c r="K133" s="260">
        <v>63040</v>
      </c>
      <c r="L133" s="260">
        <v>116234</v>
      </c>
      <c r="M133" s="8"/>
      <c r="N133" s="2"/>
      <c r="O133" s="2"/>
      <c r="P133" s="623"/>
      <c r="Q133" s="623"/>
      <c r="R133" s="623"/>
      <c r="S133" s="2"/>
      <c r="T133" s="2"/>
      <c r="U133" s="2"/>
      <c r="V133" s="2"/>
      <c r="W133" s="2"/>
      <c r="Y133" s="8"/>
    </row>
    <row r="134" spans="1:25" s="27" customFormat="1" ht="15" outlineLevel="1">
      <c r="A134" s="12"/>
      <c r="B134" s="178" t="s">
        <v>186</v>
      </c>
      <c r="C134" s="135" t="s">
        <v>214</v>
      </c>
      <c r="D134" s="428">
        <v>421</v>
      </c>
      <c r="E134" s="518">
        <v>126080</v>
      </c>
      <c r="F134" s="145">
        <v>63040</v>
      </c>
      <c r="G134" s="243">
        <v>431</v>
      </c>
      <c r="H134" s="243">
        <v>22320</v>
      </c>
      <c r="I134" s="243">
        <v>22320</v>
      </c>
      <c r="J134" s="243">
        <v>22320</v>
      </c>
      <c r="K134" s="243">
        <v>22320</v>
      </c>
      <c r="L134" s="243">
        <v>22320</v>
      </c>
      <c r="M134" s="8"/>
      <c r="N134" s="2"/>
      <c r="O134" s="2"/>
      <c r="P134" s="623"/>
      <c r="Q134" s="623"/>
      <c r="R134" s="623"/>
      <c r="S134" s="2"/>
      <c r="T134" s="2"/>
      <c r="U134" s="2"/>
      <c r="V134" s="2"/>
      <c r="W134" s="2"/>
      <c r="Y134" s="8"/>
    </row>
    <row r="135" spans="1:25" s="27" customFormat="1" ht="15" outlineLevel="1">
      <c r="A135" s="12"/>
      <c r="B135" s="179" t="s">
        <v>190</v>
      </c>
      <c r="C135" s="134" t="s">
        <v>215</v>
      </c>
      <c r="D135" s="430" t="s">
        <v>259</v>
      </c>
      <c r="E135" s="519">
        <v>30320</v>
      </c>
      <c r="F135" s="147">
        <v>30320</v>
      </c>
      <c r="G135" s="243">
        <v>442</v>
      </c>
      <c r="H135" s="243">
        <v>8000</v>
      </c>
      <c r="I135" s="243">
        <v>8000</v>
      </c>
      <c r="J135" s="243">
        <v>8000</v>
      </c>
      <c r="K135" s="243">
        <v>8000</v>
      </c>
      <c r="L135" s="243">
        <v>8000</v>
      </c>
      <c r="M135" s="8"/>
      <c r="N135" s="2"/>
      <c r="O135" s="2"/>
      <c r="P135" s="108"/>
      <c r="Q135" s="2"/>
      <c r="R135" s="2"/>
      <c r="S135" s="2"/>
      <c r="T135" s="2"/>
      <c r="U135" s="2"/>
      <c r="V135" s="2"/>
      <c r="W135" s="2"/>
      <c r="Y135" s="8"/>
    </row>
    <row r="136" spans="1:25" s="27" customFormat="1" ht="12.75" outlineLevel="1">
      <c r="A136" s="12"/>
      <c r="B136" s="178" t="s">
        <v>192</v>
      </c>
      <c r="C136" s="135" t="s">
        <v>216</v>
      </c>
      <c r="D136" s="428">
        <v>4612</v>
      </c>
      <c r="E136" s="518">
        <v>5633767</v>
      </c>
      <c r="F136" s="145">
        <v>5271135</v>
      </c>
      <c r="G136" s="243">
        <v>444</v>
      </c>
      <c r="H136" s="243">
        <v>0</v>
      </c>
      <c r="I136" s="243">
        <v>0</v>
      </c>
      <c r="J136" s="243">
        <v>0</v>
      </c>
      <c r="K136" s="243">
        <v>0</v>
      </c>
      <c r="L136" s="243">
        <v>0</v>
      </c>
      <c r="M136" s="8"/>
      <c r="N136" s="12"/>
      <c r="O136" s="8"/>
      <c r="P136" s="8"/>
      <c r="Q136" s="8"/>
      <c r="R136" s="8"/>
      <c r="S136" s="8"/>
      <c r="T136" s="12"/>
      <c r="U136" s="12"/>
      <c r="V136" s="12"/>
      <c r="W136" s="8"/>
      <c r="Y136" s="8"/>
    </row>
    <row r="137" spans="1:25" s="27" customFormat="1" ht="12.75" outlineLevel="1">
      <c r="A137" s="12"/>
      <c r="B137" s="179" t="s">
        <v>193</v>
      </c>
      <c r="C137" s="134" t="s">
        <v>217</v>
      </c>
      <c r="D137" s="429"/>
      <c r="E137" s="519">
        <v>0</v>
      </c>
      <c r="F137" s="147">
        <v>0</v>
      </c>
      <c r="G137" s="243">
        <v>445</v>
      </c>
      <c r="H137" s="243">
        <v>0</v>
      </c>
      <c r="I137" s="243">
        <v>0</v>
      </c>
      <c r="J137" s="243">
        <v>0</v>
      </c>
      <c r="K137" s="243">
        <v>0</v>
      </c>
      <c r="L137" s="243">
        <v>0</v>
      </c>
      <c r="M137" s="8"/>
      <c r="N137" s="12"/>
      <c r="O137" s="8"/>
      <c r="P137" s="8"/>
      <c r="Q137" s="8"/>
      <c r="R137" s="8"/>
      <c r="S137" s="8"/>
      <c r="T137" s="12"/>
      <c r="U137" s="12"/>
      <c r="V137" s="12"/>
      <c r="W137" s="8"/>
      <c r="Y137" s="8"/>
    </row>
    <row r="138" spans="1:25" s="27" customFormat="1" ht="12.75" outlineLevel="1">
      <c r="A138" s="12"/>
      <c r="B138" s="473"/>
      <c r="C138" s="455" t="s">
        <v>48</v>
      </c>
      <c r="D138" s="474"/>
      <c r="E138" s="520">
        <f>SUM(E133:E137)</f>
        <v>50123579</v>
      </c>
      <c r="F138" s="452">
        <f>SUM(F133:F137)</f>
        <v>49781307</v>
      </c>
      <c r="G138" s="244" t="s">
        <v>255</v>
      </c>
      <c r="H138" s="244">
        <f>SUM(H134:H137)</f>
        <v>30320</v>
      </c>
      <c r="I138" s="244">
        <f>SUM(I134:I137)</f>
        <v>30320</v>
      </c>
      <c r="J138" s="244">
        <f>SUM(J134:J137)</f>
        <v>30320</v>
      </c>
      <c r="K138" s="244">
        <f>SUM(K134:K137)</f>
        <v>30320</v>
      </c>
      <c r="L138" s="244">
        <f>SUM(L134:L137)</f>
        <v>30320</v>
      </c>
      <c r="M138" s="8"/>
      <c r="N138" s="12"/>
      <c r="O138" s="8"/>
      <c r="P138" s="8"/>
      <c r="Q138" s="8"/>
      <c r="R138" s="8"/>
      <c r="S138" s="8"/>
      <c r="T138" s="12"/>
      <c r="U138" s="12"/>
      <c r="V138" s="12"/>
      <c r="W138" s="8"/>
      <c r="Y138" s="8"/>
    </row>
    <row r="139" spans="1:25" s="27" customFormat="1" ht="12.75" outlineLevel="1">
      <c r="A139" s="12"/>
      <c r="B139" s="475">
        <v>4</v>
      </c>
      <c r="C139" s="453" t="s">
        <v>15</v>
      </c>
      <c r="D139" s="476">
        <v>488</v>
      </c>
      <c r="E139" s="521">
        <v>0</v>
      </c>
      <c r="F139" s="450"/>
      <c r="G139" s="260">
        <v>4612</v>
      </c>
      <c r="H139" s="260">
        <v>5633767</v>
      </c>
      <c r="I139" s="260">
        <v>5271135</v>
      </c>
      <c r="J139" s="260">
        <v>2497000</v>
      </c>
      <c r="K139" s="260">
        <v>1359000</v>
      </c>
      <c r="L139" s="260">
        <v>139000</v>
      </c>
      <c r="M139" s="8"/>
      <c r="N139" s="12"/>
      <c r="O139" s="8"/>
      <c r="P139" s="8"/>
      <c r="Q139" s="8"/>
      <c r="R139" s="8"/>
      <c r="S139" s="8"/>
      <c r="T139" s="12"/>
      <c r="U139" s="12"/>
      <c r="V139" s="12"/>
      <c r="W139" s="8"/>
      <c r="Y139" s="8"/>
    </row>
    <row r="140" spans="1:25" s="27" customFormat="1" ht="12.75" outlineLevel="1">
      <c r="A140" s="12"/>
      <c r="B140" s="473">
        <v>5</v>
      </c>
      <c r="C140" s="463" t="s">
        <v>16</v>
      </c>
      <c r="D140" s="474"/>
      <c r="E140" s="520"/>
      <c r="F140" s="452"/>
      <c r="G140" s="8"/>
      <c r="H140" s="8"/>
      <c r="I140" s="8"/>
      <c r="J140" s="8"/>
      <c r="K140" s="8"/>
      <c r="L140" s="8"/>
      <c r="M140" s="8"/>
      <c r="N140" s="12"/>
      <c r="O140" s="8"/>
      <c r="P140" s="8"/>
      <c r="Q140" s="8"/>
      <c r="R140" s="8"/>
      <c r="S140" s="8"/>
      <c r="T140" s="12"/>
      <c r="U140" s="12"/>
      <c r="V140" s="12"/>
      <c r="W140" s="8"/>
      <c r="Y140" s="8"/>
    </row>
    <row r="141" spans="1:6" ht="12.75" outlineLevel="1">
      <c r="A141" s="12"/>
      <c r="B141" s="469"/>
      <c r="C141" s="470" t="s">
        <v>60</v>
      </c>
      <c r="D141" s="471"/>
      <c r="E141" s="522">
        <f>E126+E131+E138+E139+E140</f>
        <v>50123579</v>
      </c>
      <c r="F141" s="472">
        <f>F126+F131+F138+F139+F140</f>
        <v>49781307</v>
      </c>
    </row>
    <row r="142" spans="2:6" s="12" customFormat="1" ht="12.75" outlineLevel="1">
      <c r="B142" s="178"/>
      <c r="C142" s="133"/>
      <c r="D142" s="428"/>
      <c r="E142" s="518"/>
      <c r="F142" s="145"/>
    </row>
    <row r="143" spans="1:6" ht="12.75" outlineLevel="1">
      <c r="A143" s="12"/>
      <c r="B143" s="177" t="s">
        <v>8</v>
      </c>
      <c r="C143" s="132" t="s">
        <v>61</v>
      </c>
      <c r="D143" s="429"/>
      <c r="E143" s="519"/>
      <c r="F143" s="147"/>
    </row>
    <row r="144" spans="1:6" ht="13.5" outlineLevel="1" thickBot="1">
      <c r="A144" s="12"/>
      <c r="B144" s="175">
        <v>1</v>
      </c>
      <c r="C144" s="133" t="s">
        <v>62</v>
      </c>
      <c r="D144" s="428"/>
      <c r="E144" s="518"/>
      <c r="F144" s="145"/>
    </row>
    <row r="145" spans="1:9" ht="12.75" outlineLevel="1">
      <c r="A145" s="12"/>
      <c r="B145" s="179" t="s">
        <v>184</v>
      </c>
      <c r="C145" s="134" t="s">
        <v>218</v>
      </c>
      <c r="D145" s="429">
        <v>4611</v>
      </c>
      <c r="E145" s="519"/>
      <c r="F145" s="147"/>
      <c r="H145" s="53" t="s">
        <v>171</v>
      </c>
      <c r="I145" s="54"/>
    </row>
    <row r="146" spans="1:9" ht="12.75" outlineLevel="1">
      <c r="A146" s="12"/>
      <c r="B146" s="178" t="s">
        <v>186</v>
      </c>
      <c r="C146" s="135" t="s">
        <v>219</v>
      </c>
      <c r="D146" s="428"/>
      <c r="E146" s="518">
        <v>0</v>
      </c>
      <c r="F146" s="145">
        <v>0</v>
      </c>
      <c r="H146" s="55" t="s">
        <v>172</v>
      </c>
      <c r="I146" s="56"/>
    </row>
    <row r="147" spans="1:9" ht="13.5" outlineLevel="1" thickBot="1">
      <c r="A147" s="12"/>
      <c r="B147" s="475"/>
      <c r="C147" s="447" t="s">
        <v>63</v>
      </c>
      <c r="D147" s="476"/>
      <c r="E147" s="521">
        <f>SUM(E145:E146)</f>
        <v>0</v>
      </c>
      <c r="F147" s="450">
        <f>SUM(F145:F146)</f>
        <v>0</v>
      </c>
      <c r="H147" s="57" t="s">
        <v>173</v>
      </c>
      <c r="I147" s="58"/>
    </row>
    <row r="148" spans="1:6" ht="12.75" outlineLevel="1">
      <c r="A148" s="12"/>
      <c r="B148" s="473">
        <v>2</v>
      </c>
      <c r="C148" s="463" t="s">
        <v>17</v>
      </c>
      <c r="D148" s="474"/>
      <c r="E148" s="520">
        <v>0</v>
      </c>
      <c r="F148" s="452">
        <v>0</v>
      </c>
    </row>
    <row r="149" spans="1:6" ht="12.75" outlineLevel="1">
      <c r="A149" s="12"/>
      <c r="B149" s="475">
        <v>3</v>
      </c>
      <c r="C149" s="453" t="s">
        <v>18</v>
      </c>
      <c r="D149" s="476"/>
      <c r="E149" s="521">
        <v>0</v>
      </c>
      <c r="F149" s="450">
        <v>0</v>
      </c>
    </row>
    <row r="150" spans="1:6" ht="12.75" outlineLevel="1">
      <c r="A150" s="12"/>
      <c r="B150" s="473">
        <v>4</v>
      </c>
      <c r="C150" s="463" t="s">
        <v>15</v>
      </c>
      <c r="D150" s="474"/>
      <c r="E150" s="520"/>
      <c r="F150" s="452">
        <v>0</v>
      </c>
    </row>
    <row r="151" spans="1:6" ht="12.75" outlineLevel="1">
      <c r="A151" s="12"/>
      <c r="B151" s="179"/>
      <c r="C151" s="132"/>
      <c r="D151" s="429"/>
      <c r="E151" s="519">
        <v>0</v>
      </c>
      <c r="F151" s="147">
        <v>0</v>
      </c>
    </row>
    <row r="152" spans="1:6" ht="12.75" outlineLevel="1">
      <c r="A152" s="12"/>
      <c r="B152" s="466"/>
      <c r="C152" s="467" t="s">
        <v>64</v>
      </c>
      <c r="D152" s="468"/>
      <c r="E152" s="523">
        <f>E147+E148+E149+E150</f>
        <v>0</v>
      </c>
      <c r="F152" s="462">
        <f>F147+F148+F149+F150</f>
        <v>0</v>
      </c>
    </row>
    <row r="153" spans="1:6" ht="15" customHeight="1" outlineLevel="1">
      <c r="A153" s="12"/>
      <c r="B153" s="179"/>
      <c r="C153" s="132" t="s">
        <v>65</v>
      </c>
      <c r="D153" s="429"/>
      <c r="E153" s="519"/>
      <c r="F153" s="147"/>
    </row>
    <row r="154" spans="1:6" ht="12.75" outlineLevel="1">
      <c r="A154" s="12"/>
      <c r="B154" s="178"/>
      <c r="C154" s="133"/>
      <c r="D154" s="428"/>
      <c r="E154" s="518"/>
      <c r="F154" s="145"/>
    </row>
    <row r="155" spans="1:6" ht="12.75" outlineLevel="1">
      <c r="A155" s="12"/>
      <c r="B155" s="177" t="s">
        <v>19</v>
      </c>
      <c r="C155" s="132" t="s">
        <v>73</v>
      </c>
      <c r="D155" s="429"/>
      <c r="E155" s="519"/>
      <c r="F155" s="147"/>
    </row>
    <row r="156" spans="1:6" ht="25.5" outlineLevel="1">
      <c r="A156" s="12"/>
      <c r="B156" s="178">
        <v>1</v>
      </c>
      <c r="C156" s="180" t="s">
        <v>77</v>
      </c>
      <c r="D156" s="431" t="s">
        <v>163</v>
      </c>
      <c r="E156" s="518">
        <v>0</v>
      </c>
      <c r="F156" s="145">
        <v>0</v>
      </c>
    </row>
    <row r="157" spans="1:6" ht="38.25" outlineLevel="1">
      <c r="A157" s="12"/>
      <c r="B157" s="179">
        <v>2</v>
      </c>
      <c r="C157" s="181" t="s">
        <v>76</v>
      </c>
      <c r="D157" s="432" t="s">
        <v>163</v>
      </c>
      <c r="E157" s="519">
        <v>0</v>
      </c>
      <c r="F157" s="147">
        <v>0</v>
      </c>
    </row>
    <row r="158" spans="1:12" ht="12.75" outlineLevel="1">
      <c r="A158" s="12"/>
      <c r="B158" s="178">
        <v>3</v>
      </c>
      <c r="C158" s="182" t="s">
        <v>154</v>
      </c>
      <c r="D158" s="428">
        <v>101</v>
      </c>
      <c r="E158" s="518">
        <v>100000</v>
      </c>
      <c r="F158" s="145">
        <v>100000</v>
      </c>
      <c r="G158" s="260">
        <v>101</v>
      </c>
      <c r="H158" s="260">
        <v>100000</v>
      </c>
      <c r="I158" s="260">
        <v>100000</v>
      </c>
      <c r="J158" s="260">
        <v>100000</v>
      </c>
      <c r="K158" s="260">
        <v>100000</v>
      </c>
      <c r="L158" s="260">
        <v>100000</v>
      </c>
    </row>
    <row r="159" spans="1:6" ht="12.75" outlineLevel="1">
      <c r="A159" s="12"/>
      <c r="B159" s="179">
        <v>4</v>
      </c>
      <c r="C159" s="183" t="s">
        <v>21</v>
      </c>
      <c r="D159" s="429"/>
      <c r="E159" s="519">
        <v>0</v>
      </c>
      <c r="F159" s="147">
        <v>0</v>
      </c>
    </row>
    <row r="160" spans="1:6" ht="12.75" outlineLevel="1">
      <c r="A160" s="12"/>
      <c r="B160" s="178">
        <v>5</v>
      </c>
      <c r="C160" s="182" t="s">
        <v>66</v>
      </c>
      <c r="D160" s="428"/>
      <c r="E160" s="518">
        <v>0</v>
      </c>
      <c r="F160" s="145">
        <v>0</v>
      </c>
    </row>
    <row r="161" spans="1:6" ht="12.75" outlineLevel="1">
      <c r="A161" s="12"/>
      <c r="B161" s="179">
        <v>6</v>
      </c>
      <c r="C161" s="183" t="s">
        <v>67</v>
      </c>
      <c r="D161" s="429"/>
      <c r="E161" s="519">
        <v>0</v>
      </c>
      <c r="F161" s="147">
        <v>0</v>
      </c>
    </row>
    <row r="162" spans="1:6" ht="12.75" outlineLevel="1">
      <c r="A162" s="12"/>
      <c r="B162" s="178">
        <v>7</v>
      </c>
      <c r="C162" s="182" t="s">
        <v>22</v>
      </c>
      <c r="D162" s="428">
        <v>1061</v>
      </c>
      <c r="E162" s="518">
        <v>0</v>
      </c>
      <c r="F162" s="145"/>
    </row>
    <row r="163" spans="1:6" ht="12.75" outlineLevel="1">
      <c r="A163" s="12"/>
      <c r="B163" s="179">
        <v>8</v>
      </c>
      <c r="C163" s="183" t="s">
        <v>23</v>
      </c>
      <c r="D163" s="429">
        <v>1068</v>
      </c>
      <c r="E163" s="518">
        <v>0</v>
      </c>
      <c r="F163" s="145"/>
    </row>
    <row r="164" spans="1:12" ht="12.75" outlineLevel="1">
      <c r="A164" s="12"/>
      <c r="B164" s="178">
        <v>9</v>
      </c>
      <c r="C164" s="182" t="s">
        <v>136</v>
      </c>
      <c r="D164" s="428">
        <v>108</v>
      </c>
      <c r="E164" s="524">
        <v>0</v>
      </c>
      <c r="F164" s="508">
        <v>-2665104</v>
      </c>
      <c r="G164" s="243">
        <v>108</v>
      </c>
      <c r="H164" s="555">
        <v>0</v>
      </c>
      <c r="I164" s="555">
        <f>-(-J164-J165)</f>
        <v>-2665104</v>
      </c>
      <c r="J164" s="555">
        <f>-(-K164-K165)</f>
        <v>-1511777</v>
      </c>
      <c r="K164" s="555">
        <v>-367158</v>
      </c>
      <c r="L164" s="555">
        <v>0</v>
      </c>
    </row>
    <row r="165" spans="1:12" ht="12.75" outlineLevel="1">
      <c r="A165" s="12"/>
      <c r="B165" s="179">
        <v>10</v>
      </c>
      <c r="C165" s="183" t="s">
        <v>24</v>
      </c>
      <c r="D165" s="429">
        <v>109</v>
      </c>
      <c r="E165" s="525">
        <v>0</v>
      </c>
      <c r="F165" s="509">
        <v>-39778769</v>
      </c>
      <c r="G165" s="243">
        <v>109</v>
      </c>
      <c r="H165" s="555">
        <v>0</v>
      </c>
      <c r="I165" s="555">
        <v>-39778769</v>
      </c>
      <c r="J165" s="555">
        <v>-1153327</v>
      </c>
      <c r="K165" s="555">
        <v>-1144619</v>
      </c>
      <c r="L165" s="555">
        <v>-367158</v>
      </c>
    </row>
    <row r="166" spans="1:12" ht="12.75" outlineLevel="1">
      <c r="A166" s="12"/>
      <c r="B166" s="466"/>
      <c r="C166" s="467" t="s">
        <v>68</v>
      </c>
      <c r="D166" s="468"/>
      <c r="E166" s="523">
        <f>SUM(E156:E165)</f>
        <v>100000</v>
      </c>
      <c r="F166" s="462">
        <f>SUM(F156:F165)</f>
        <v>-42343873</v>
      </c>
      <c r="G166" s="554" t="s">
        <v>278</v>
      </c>
      <c r="H166" s="556">
        <f>SUM(H164:H165)</f>
        <v>0</v>
      </c>
      <c r="I166" s="556">
        <f>SUM(I164:I165)</f>
        <v>-42443873</v>
      </c>
      <c r="J166" s="556">
        <f>SUM(J164:J165)</f>
        <v>-2665104</v>
      </c>
      <c r="K166" s="556">
        <f>SUM(K164:K165)</f>
        <v>-1511777</v>
      </c>
      <c r="L166" s="556">
        <f>SUM(L164:L165)</f>
        <v>-367158</v>
      </c>
    </row>
    <row r="167" spans="1:6" ht="12.75" outlineLevel="1">
      <c r="A167" s="12"/>
      <c r="B167" s="178"/>
      <c r="C167" s="133"/>
      <c r="D167" s="428"/>
      <c r="E167" s="518"/>
      <c r="F167" s="145"/>
    </row>
    <row r="168" spans="2:6" ht="14.25" customHeight="1" outlineLevel="1" thickBot="1">
      <c r="B168" s="184"/>
      <c r="C168" s="185" t="s">
        <v>74</v>
      </c>
      <c r="D168" s="433"/>
      <c r="E168" s="434">
        <f>E141+E152+E166</f>
        <v>50223579</v>
      </c>
      <c r="F168" s="162">
        <f>F141+F152+F166</f>
        <v>7437434</v>
      </c>
    </row>
    <row r="169" ht="12.75" outlineLevel="1" thickBot="1" thickTop="1"/>
    <row r="170" spans="3:24" s="61" customFormat="1" ht="16.5" outlineLevel="1" thickBot="1" thickTop="1">
      <c r="C170" s="47" t="s">
        <v>155</v>
      </c>
      <c r="D170" s="64"/>
      <c r="E170" s="40" t="str">
        <f>IF(E116=E168,"OK","Nuk Kuadron!")</f>
        <v>OK</v>
      </c>
      <c r="F170" s="40" t="str">
        <f>IF(F116=F168,"OK","Nuk Kuadron!")</f>
        <v>OK</v>
      </c>
      <c r="N170" s="62"/>
      <c r="O170" s="618" t="s">
        <v>261</v>
      </c>
      <c r="P170" s="618"/>
      <c r="Q170" s="618"/>
      <c r="R170" s="618"/>
      <c r="S170" s="618"/>
      <c r="T170" s="62"/>
      <c r="U170" s="62"/>
      <c r="V170" s="62"/>
      <c r="X170" s="63"/>
    </row>
    <row r="171" spans="3:6" ht="16.5" outlineLevel="1" thickBot="1" thickTop="1">
      <c r="C171" s="47" t="s">
        <v>155</v>
      </c>
      <c r="D171" s="48"/>
      <c r="E171" s="40" t="str">
        <f>IF(E116=E168,"OK","Nuk Kuadron!")</f>
        <v>OK</v>
      </c>
      <c r="F171" s="40" t="str">
        <f>IF(F116=F168,"OK","Nuk Kuadron!")</f>
        <v>OK</v>
      </c>
    </row>
    <row r="172" spans="3:6" ht="16.5" outlineLevel="1" thickBot="1" thickTop="1">
      <c r="C172" s="47" t="s">
        <v>155</v>
      </c>
      <c r="D172" s="48"/>
      <c r="E172" s="40" t="str">
        <f>IF(E116=E168,"OK","Nuk Kuadron!")</f>
        <v>OK</v>
      </c>
      <c r="F172" s="40" t="str">
        <f>IF(F116=F168,"OK","Nuk Kuadron!")</f>
        <v>OK</v>
      </c>
    </row>
    <row r="173" spans="3:6" ht="16.5" outlineLevel="1" thickBot="1" thickTop="1">
      <c r="C173" s="47"/>
      <c r="D173" s="48"/>
      <c r="E173" s="40"/>
      <c r="F173" s="40"/>
    </row>
    <row r="174" spans="3:6" ht="16.5" outlineLevel="1" thickBot="1" thickTop="1">
      <c r="C174" s="47"/>
      <c r="D174" s="48"/>
      <c r="E174" s="40"/>
      <c r="F174" s="40"/>
    </row>
    <row r="175" spans="3:6" ht="16.5" outlineLevel="1" thickBot="1" thickTop="1">
      <c r="C175" s="47"/>
      <c r="D175" s="48"/>
      <c r="E175" s="40"/>
      <c r="F175" s="40"/>
    </row>
    <row r="176" spans="5:19" ht="13.5" outlineLevel="1" thickTop="1">
      <c r="E176" s="405">
        <f>E116-E168</f>
        <v>0</v>
      </c>
      <c r="F176" s="38">
        <f>F116-F168</f>
        <v>0</v>
      </c>
      <c r="O176" s="624" t="s">
        <v>261</v>
      </c>
      <c r="P176" s="624"/>
      <c r="Q176" s="624"/>
      <c r="R176" s="624"/>
      <c r="S176" s="624"/>
    </row>
    <row r="177" spans="1:21" ht="14.25" customHeight="1">
      <c r="A177" s="71"/>
      <c r="B177" s="624" t="s">
        <v>261</v>
      </c>
      <c r="C177" s="624"/>
      <c r="D177" s="624"/>
      <c r="E177" s="624"/>
      <c r="F177" s="624"/>
      <c r="O177" s="28"/>
      <c r="P177" s="28"/>
      <c r="Q177" s="28"/>
      <c r="R177" s="28"/>
      <c r="S177" s="28"/>
      <c r="T177" s="19"/>
      <c r="U177" s="19"/>
    </row>
    <row r="178" spans="1:20" ht="18" collapsed="1">
      <c r="A178" s="254"/>
      <c r="B178" s="628" t="s">
        <v>78</v>
      </c>
      <c r="C178" s="628"/>
      <c r="D178" s="628"/>
      <c r="E178" s="628"/>
      <c r="F178" s="628"/>
      <c r="O178" s="617" t="s">
        <v>175</v>
      </c>
      <c r="P178" s="617"/>
      <c r="Q178" s="617"/>
      <c r="R178" s="617"/>
      <c r="S178" s="617"/>
      <c r="T178" s="617"/>
    </row>
    <row r="179" spans="1:20" ht="16.5" thickBot="1">
      <c r="A179" s="254"/>
      <c r="B179" s="629" t="s">
        <v>79</v>
      </c>
      <c r="C179" s="629"/>
      <c r="D179" s="629"/>
      <c r="E179" s="629"/>
      <c r="F179" s="629"/>
      <c r="O179" s="605"/>
      <c r="P179" s="605"/>
      <c r="Q179" s="605"/>
      <c r="R179" s="605"/>
      <c r="S179" s="605"/>
      <c r="T179" s="605"/>
    </row>
    <row r="180" spans="1:21" ht="22.5" customHeight="1" thickBot="1" thickTop="1">
      <c r="A180" s="254"/>
      <c r="B180" s="255"/>
      <c r="C180" s="255"/>
      <c r="D180" s="256"/>
      <c r="E180" s="256"/>
      <c r="F180" s="256"/>
      <c r="N180" s="19"/>
      <c r="O180" s="602" t="s">
        <v>176</v>
      </c>
      <c r="P180" s="600" t="s">
        <v>289</v>
      </c>
      <c r="Q180" s="600"/>
      <c r="R180" s="601"/>
      <c r="S180" s="619" t="s">
        <v>282</v>
      </c>
      <c r="T180" s="600"/>
      <c r="U180" s="620"/>
    </row>
    <row r="181" spans="1:21" ht="49.5" customHeight="1" thickBot="1" thickTop="1">
      <c r="A181" s="71"/>
      <c r="B181" s="477" t="s">
        <v>220</v>
      </c>
      <c r="C181" s="478" t="s">
        <v>80</v>
      </c>
      <c r="D181" s="479" t="s">
        <v>221</v>
      </c>
      <c r="E181" s="539" t="s">
        <v>287</v>
      </c>
      <c r="F181" s="480" t="s">
        <v>288</v>
      </c>
      <c r="H181" s="606" t="s">
        <v>294</v>
      </c>
      <c r="I181" s="606"/>
      <c r="J181" s="606"/>
      <c r="N181" s="19"/>
      <c r="O181" s="603"/>
      <c r="P181" s="557" t="s">
        <v>177</v>
      </c>
      <c r="Q181" s="557" t="s">
        <v>182</v>
      </c>
      <c r="R181" s="558" t="s">
        <v>183</v>
      </c>
      <c r="S181" s="557" t="s">
        <v>177</v>
      </c>
      <c r="T181" s="559" t="s">
        <v>182</v>
      </c>
      <c r="U181" s="560" t="s">
        <v>183</v>
      </c>
    </row>
    <row r="182" spans="1:21" ht="20.25" customHeight="1" thickTop="1">
      <c r="A182" s="71"/>
      <c r="B182" s="186">
        <v>1</v>
      </c>
      <c r="C182" s="187" t="s">
        <v>25</v>
      </c>
      <c r="D182" s="526">
        <v>701705</v>
      </c>
      <c r="E182" s="540">
        <v>0</v>
      </c>
      <c r="F182" s="169"/>
      <c r="G182" s="12"/>
      <c r="H182" s="48" t="s">
        <v>271</v>
      </c>
      <c r="I182" s="48" t="s">
        <v>273</v>
      </c>
      <c r="J182" s="48" t="s">
        <v>272</v>
      </c>
      <c r="N182" s="19"/>
      <c r="O182" s="367" t="s">
        <v>178</v>
      </c>
      <c r="P182" s="361">
        <v>1</v>
      </c>
      <c r="Q182" s="353">
        <v>960</v>
      </c>
      <c r="R182" s="561">
        <v>160.2</v>
      </c>
      <c r="S182" s="361">
        <v>1</v>
      </c>
      <c r="T182" s="353">
        <v>960</v>
      </c>
      <c r="U182" s="353">
        <v>160.2</v>
      </c>
    </row>
    <row r="183" spans="1:21" ht="60">
      <c r="A183" s="71"/>
      <c r="B183" s="188">
        <v>2</v>
      </c>
      <c r="C183" s="189" t="s">
        <v>223</v>
      </c>
      <c r="D183" s="527" t="s">
        <v>227</v>
      </c>
      <c r="E183" s="541">
        <v>0</v>
      </c>
      <c r="F183" s="435">
        <v>0</v>
      </c>
      <c r="G183" s="481"/>
      <c r="H183" s="438">
        <f>E182+E183+E184+E201</f>
        <v>0</v>
      </c>
      <c r="I183" s="438">
        <f>E187+E188+E190</f>
        <v>0</v>
      </c>
      <c r="J183" s="484">
        <f>H183+I183</f>
        <v>0</v>
      </c>
      <c r="N183" s="19"/>
      <c r="O183" s="355" t="s">
        <v>179</v>
      </c>
      <c r="P183" s="356"/>
      <c r="Q183" s="357"/>
      <c r="R183" s="357"/>
      <c r="S183" s="245"/>
      <c r="T183" s="358"/>
      <c r="U183" s="359"/>
    </row>
    <row r="184" spans="1:21" ht="45">
      <c r="A184" s="71"/>
      <c r="B184" s="190">
        <v>3</v>
      </c>
      <c r="C184" s="191" t="s">
        <v>81</v>
      </c>
      <c r="D184" s="528" t="s">
        <v>225</v>
      </c>
      <c r="E184" s="542">
        <v>0</v>
      </c>
      <c r="F184" s="171"/>
      <c r="H184" s="606" t="s">
        <v>275</v>
      </c>
      <c r="I184" s="606"/>
      <c r="J184" s="606"/>
      <c r="N184" s="19"/>
      <c r="O184" s="360" t="s">
        <v>180</v>
      </c>
      <c r="P184" s="361"/>
      <c r="Q184" s="353"/>
      <c r="R184" s="353"/>
      <c r="S184" s="246"/>
      <c r="T184" s="362"/>
      <c r="U184" s="354"/>
    </row>
    <row r="185" spans="1:21" ht="30">
      <c r="A185" s="71"/>
      <c r="B185" s="188">
        <v>4</v>
      </c>
      <c r="C185" s="189" t="s">
        <v>158</v>
      </c>
      <c r="D185" s="527" t="s">
        <v>222</v>
      </c>
      <c r="E185" s="541">
        <v>0</v>
      </c>
      <c r="F185" s="170"/>
      <c r="G185" s="12"/>
      <c r="H185" s="48" t="s">
        <v>271</v>
      </c>
      <c r="I185" s="48" t="s">
        <v>273</v>
      </c>
      <c r="J185" s="48" t="s">
        <v>272</v>
      </c>
      <c r="N185" s="19"/>
      <c r="O185" s="355" t="s">
        <v>181</v>
      </c>
      <c r="P185" s="363"/>
      <c r="Q185" s="364"/>
      <c r="R185" s="357"/>
      <c r="S185" s="245"/>
      <c r="T185" s="365"/>
      <c r="U185" s="359"/>
    </row>
    <row r="186" spans="1:21" ht="15">
      <c r="A186" s="71"/>
      <c r="B186" s="190">
        <v>5</v>
      </c>
      <c r="C186" s="192" t="s">
        <v>82</v>
      </c>
      <c r="D186" s="529" t="s">
        <v>226</v>
      </c>
      <c r="E186" s="542">
        <v>0</v>
      </c>
      <c r="F186" s="171">
        <v>0</v>
      </c>
      <c r="G186" s="481"/>
      <c r="H186" s="438">
        <f>F199</f>
        <v>4</v>
      </c>
      <c r="I186" s="438">
        <f>F187+F188+F190</f>
        <v>-39778773</v>
      </c>
      <c r="J186" s="484">
        <f>H186+I186</f>
        <v>-39778769</v>
      </c>
      <c r="N186" s="19"/>
      <c r="O186" s="274"/>
      <c r="P186" s="245"/>
      <c r="Q186" s="368"/>
      <c r="R186" s="368"/>
      <c r="S186" s="245"/>
      <c r="T186" s="160"/>
      <c r="U186" s="359"/>
    </row>
    <row r="187" spans="1:21" ht="15.75" thickBot="1">
      <c r="A187" s="71"/>
      <c r="B187" s="188"/>
      <c r="C187" s="193" t="s">
        <v>139</v>
      </c>
      <c r="D187" s="527">
        <v>641</v>
      </c>
      <c r="E187" s="543">
        <v>0</v>
      </c>
      <c r="F187" s="544">
        <v>-960000</v>
      </c>
      <c r="G187" s="482"/>
      <c r="H187" s="596" t="s">
        <v>274</v>
      </c>
      <c r="I187" s="596"/>
      <c r="J187" s="596"/>
      <c r="N187" s="19"/>
      <c r="O187" s="369" t="s">
        <v>114</v>
      </c>
      <c r="P187" s="366">
        <f aca="true" t="shared" si="2" ref="P187:U187">SUM(P182:P185)</f>
        <v>1</v>
      </c>
      <c r="Q187" s="366">
        <f t="shared" si="2"/>
        <v>960</v>
      </c>
      <c r="R187" s="562">
        <f t="shared" si="2"/>
        <v>160.2</v>
      </c>
      <c r="S187" s="366">
        <f t="shared" si="2"/>
        <v>1</v>
      </c>
      <c r="T187" s="366">
        <f t="shared" si="2"/>
        <v>960</v>
      </c>
      <c r="U187" s="366">
        <f t="shared" si="2"/>
        <v>160.2</v>
      </c>
    </row>
    <row r="188" spans="1:10" ht="30.75" thickTop="1">
      <c r="A188" s="71"/>
      <c r="B188" s="190"/>
      <c r="C188" s="191" t="s">
        <v>140</v>
      </c>
      <c r="D188" s="528">
        <v>644</v>
      </c>
      <c r="E188" s="545">
        <v>0</v>
      </c>
      <c r="F188" s="546">
        <v>-160320</v>
      </c>
      <c r="G188" s="482"/>
      <c r="H188" s="486">
        <v>113</v>
      </c>
      <c r="I188" s="486">
        <v>-1153440</v>
      </c>
      <c r="J188" s="486">
        <f>H188+I188</f>
        <v>-1153327</v>
      </c>
    </row>
    <row r="189" spans="1:18" ht="15.75">
      <c r="A189" s="71"/>
      <c r="B189" s="188">
        <v>6</v>
      </c>
      <c r="C189" s="194" t="s">
        <v>83</v>
      </c>
      <c r="D189" s="527" t="s">
        <v>224</v>
      </c>
      <c r="E189" s="543">
        <v>0</v>
      </c>
      <c r="F189" s="544">
        <v>0</v>
      </c>
      <c r="G189" s="482"/>
      <c r="H189" s="595" t="s">
        <v>267</v>
      </c>
      <c r="I189" s="595"/>
      <c r="J189" s="595"/>
      <c r="P189" s="19"/>
      <c r="Q189" s="60"/>
      <c r="R189" s="60"/>
    </row>
    <row r="190" spans="1:10" ht="15">
      <c r="A190" s="71"/>
      <c r="B190" s="190">
        <v>7</v>
      </c>
      <c r="C190" s="192" t="s">
        <v>84</v>
      </c>
      <c r="D190" s="528" t="s">
        <v>228</v>
      </c>
      <c r="E190" s="545">
        <v>0</v>
      </c>
      <c r="F190" s="545">
        <f>-(36733260+63630+9031+18120+1834412)</f>
        <v>-38658453</v>
      </c>
      <c r="G190" s="482"/>
      <c r="H190" s="483">
        <v>53821</v>
      </c>
      <c r="I190" s="483">
        <v>-1198440</v>
      </c>
      <c r="J190" s="483">
        <f>H190+I190</f>
        <v>-1144619</v>
      </c>
    </row>
    <row r="191" spans="1:10" ht="15.75">
      <c r="A191" s="71"/>
      <c r="B191" s="188">
        <v>8</v>
      </c>
      <c r="C191" s="510" t="s">
        <v>85</v>
      </c>
      <c r="D191" s="530"/>
      <c r="E191" s="563">
        <f>SUM(E185:E190)</f>
        <v>0</v>
      </c>
      <c r="F191" s="564">
        <f>SUM(F185:F190)</f>
        <v>-39778773</v>
      </c>
      <c r="H191" s="597" t="s">
        <v>268</v>
      </c>
      <c r="I191" s="597"/>
      <c r="J191" s="597"/>
    </row>
    <row r="192" spans="1:10" ht="15.75">
      <c r="A192" s="250"/>
      <c r="B192" s="251"/>
      <c r="C192" s="252"/>
      <c r="D192" s="531"/>
      <c r="E192" s="565"/>
      <c r="F192" s="566"/>
      <c r="H192" s="485">
        <v>49</v>
      </c>
      <c r="I192" s="485">
        <v>-367207</v>
      </c>
      <c r="J192" s="485">
        <f>H192+I192</f>
        <v>-367158</v>
      </c>
    </row>
    <row r="193" spans="1:6" ht="31.5">
      <c r="A193" s="71"/>
      <c r="B193" s="188">
        <v>9</v>
      </c>
      <c r="C193" s="511" t="s">
        <v>86</v>
      </c>
      <c r="D193" s="532"/>
      <c r="E193" s="563">
        <f>SUM(E182:E190)</f>
        <v>0</v>
      </c>
      <c r="F193" s="564">
        <f>SUM(F182:F190)</f>
        <v>-39778773</v>
      </c>
    </row>
    <row r="194" spans="1:10" ht="30">
      <c r="A194" s="71"/>
      <c r="B194" s="190">
        <v>10</v>
      </c>
      <c r="C194" s="191" t="s">
        <v>87</v>
      </c>
      <c r="D194" s="529">
        <v>761661</v>
      </c>
      <c r="E194" s="542">
        <v>0</v>
      </c>
      <c r="F194" s="436">
        <v>0</v>
      </c>
      <c r="G194" s="516" t="s">
        <v>281</v>
      </c>
      <c r="H194" s="516">
        <f>H186+H188+H190+H192</f>
        <v>53987</v>
      </c>
      <c r="I194" s="516">
        <f>I186+I188+I190+I192</f>
        <v>-42497860</v>
      </c>
      <c r="J194" s="516">
        <f>J186+J188+J190+J192</f>
        <v>-42443873</v>
      </c>
    </row>
    <row r="195" spans="1:6" ht="30">
      <c r="A195" s="71"/>
      <c r="B195" s="188">
        <v>11</v>
      </c>
      <c r="C195" s="189" t="s">
        <v>88</v>
      </c>
      <c r="D195" s="533">
        <v>762662</v>
      </c>
      <c r="E195" s="541">
        <v>0</v>
      </c>
      <c r="F195" s="435">
        <v>0</v>
      </c>
    </row>
    <row r="196" spans="1:6" ht="15">
      <c r="A196" s="71"/>
      <c r="B196" s="190">
        <v>12</v>
      </c>
      <c r="C196" s="192" t="s">
        <v>89</v>
      </c>
      <c r="D196" s="528"/>
      <c r="E196" s="542">
        <v>0</v>
      </c>
      <c r="F196" s="170">
        <v>0</v>
      </c>
    </row>
    <row r="197" spans="1:6" ht="45">
      <c r="A197" s="71"/>
      <c r="B197" s="188">
        <v>12.1</v>
      </c>
      <c r="C197" s="189" t="s">
        <v>233</v>
      </c>
      <c r="D197" s="534" t="s">
        <v>229</v>
      </c>
      <c r="E197" s="541">
        <v>0</v>
      </c>
      <c r="F197" s="171">
        <v>0</v>
      </c>
    </row>
    <row r="198" spans="1:7" ht="15">
      <c r="A198" s="71"/>
      <c r="B198" s="190">
        <v>12.2</v>
      </c>
      <c r="C198" s="192" t="s">
        <v>234</v>
      </c>
      <c r="D198" s="528" t="s">
        <v>230</v>
      </c>
      <c r="E198" s="542">
        <v>0</v>
      </c>
      <c r="F198" s="171">
        <v>0</v>
      </c>
      <c r="G198" s="28"/>
    </row>
    <row r="199" spans="1:6" ht="15">
      <c r="A199" s="71"/>
      <c r="B199" s="188">
        <v>12.3</v>
      </c>
      <c r="C199" s="194" t="s">
        <v>235</v>
      </c>
      <c r="D199" s="527" t="s">
        <v>231</v>
      </c>
      <c r="E199" s="541">
        <v>0</v>
      </c>
      <c r="F199" s="170">
        <v>4</v>
      </c>
    </row>
    <row r="200" spans="1:6" ht="17.25" customHeight="1">
      <c r="A200" s="71"/>
      <c r="B200" s="190">
        <v>12.4</v>
      </c>
      <c r="C200" s="192" t="s">
        <v>239</v>
      </c>
      <c r="D200" s="528" t="s">
        <v>232</v>
      </c>
      <c r="E200" s="542">
        <v>0</v>
      </c>
      <c r="F200" s="171">
        <v>0</v>
      </c>
    </row>
    <row r="201" spans="1:24" s="9" customFormat="1" ht="47.25">
      <c r="A201" s="253"/>
      <c r="B201" s="195">
        <v>13</v>
      </c>
      <c r="C201" s="511" t="s">
        <v>90</v>
      </c>
      <c r="D201" s="535" t="s">
        <v>163</v>
      </c>
      <c r="E201" s="547">
        <f>SUM(E194:E200)</f>
        <v>0</v>
      </c>
      <c r="F201" s="514">
        <f>SUM(F194:F200)</f>
        <v>4</v>
      </c>
      <c r="N201" s="66"/>
      <c r="T201" s="66"/>
      <c r="U201" s="66"/>
      <c r="V201" s="66"/>
      <c r="X201" s="65"/>
    </row>
    <row r="202" spans="1:24" s="9" customFormat="1" ht="23.25" customHeight="1">
      <c r="A202" s="253"/>
      <c r="B202" s="512">
        <v>14</v>
      </c>
      <c r="C202" s="513" t="s">
        <v>91</v>
      </c>
      <c r="D202" s="536"/>
      <c r="E202" s="567">
        <f>E193+E201</f>
        <v>0</v>
      </c>
      <c r="F202" s="567">
        <f>F193+F201</f>
        <v>-39778769</v>
      </c>
      <c r="N202" s="66"/>
      <c r="T202" s="66"/>
      <c r="U202" s="66"/>
      <c r="V202" s="66"/>
      <c r="X202" s="65"/>
    </row>
    <row r="203" spans="1:24" s="61" customFormat="1" ht="21" customHeight="1">
      <c r="A203" s="71"/>
      <c r="B203" s="188">
        <v>15</v>
      </c>
      <c r="C203" s="194" t="s">
        <v>94</v>
      </c>
      <c r="D203" s="527">
        <v>694</v>
      </c>
      <c r="E203" s="541">
        <v>0</v>
      </c>
      <c r="F203" s="170"/>
      <c r="N203" s="62"/>
      <c r="T203" s="62"/>
      <c r="U203" s="62"/>
      <c r="V203" s="62"/>
      <c r="X203" s="63"/>
    </row>
    <row r="204" spans="1:24" s="9" customFormat="1" ht="21.75" customHeight="1">
      <c r="A204" s="105"/>
      <c r="B204" s="198">
        <v>16</v>
      </c>
      <c r="C204" s="199" t="s">
        <v>92</v>
      </c>
      <c r="D204" s="537"/>
      <c r="E204" s="568">
        <f>E202-E203</f>
        <v>0</v>
      </c>
      <c r="F204" s="569">
        <f>F202-F203</f>
        <v>-39778769</v>
      </c>
      <c r="N204" s="66"/>
      <c r="T204" s="66"/>
      <c r="U204" s="66"/>
      <c r="V204" s="66"/>
      <c r="X204" s="65"/>
    </row>
    <row r="205" spans="1:6" ht="20.25" customHeight="1" thickBot="1">
      <c r="A205" s="67"/>
      <c r="B205" s="196">
        <v>17</v>
      </c>
      <c r="C205" s="197" t="s">
        <v>93</v>
      </c>
      <c r="D205" s="538"/>
      <c r="E205" s="548">
        <v>0</v>
      </c>
      <c r="F205" s="172">
        <v>0</v>
      </c>
    </row>
    <row r="206" spans="1:6" ht="13.5" thickTop="1">
      <c r="A206" s="67"/>
      <c r="B206" s="107"/>
      <c r="C206" s="108"/>
      <c r="D206" s="107"/>
      <c r="E206" s="109"/>
      <c r="F206" s="109"/>
    </row>
    <row r="207" spans="2:6" ht="12" thickBot="1">
      <c r="B207" s="4"/>
      <c r="C207" s="26"/>
      <c r="D207" s="4"/>
      <c r="E207" s="22"/>
      <c r="F207" s="22"/>
    </row>
    <row r="208" spans="2:6" ht="16.5" thickBot="1" thickTop="1">
      <c r="B208" s="4"/>
      <c r="C208" s="614" t="s">
        <v>161</v>
      </c>
      <c r="D208" s="615"/>
      <c r="E208" s="40" t="str">
        <f>IF(E204=E49,"OK","Nuk Kuadron!")</f>
        <v>OK</v>
      </c>
      <c r="F208" s="40" t="str">
        <f>IF(F204=F49,"OK","Nuk Kuadron!")</f>
        <v>OK</v>
      </c>
    </row>
    <row r="209" spans="2:6" ht="12" thickTop="1">
      <c r="B209" s="4"/>
      <c r="C209" s="26"/>
      <c r="D209" s="4"/>
      <c r="E209" s="22"/>
      <c r="F209" s="22"/>
    </row>
    <row r="210" spans="2:6" ht="11.25">
      <c r="B210" s="4"/>
      <c r="C210" s="26"/>
      <c r="D210" s="4"/>
      <c r="E210" s="22"/>
      <c r="F210" s="22"/>
    </row>
    <row r="211" spans="2:28" s="12" customFormat="1" ht="15.75" customHeight="1">
      <c r="B211" s="71"/>
      <c r="C211" s="71"/>
      <c r="D211" s="71"/>
      <c r="E211" s="71"/>
      <c r="F211" s="71"/>
      <c r="O211" s="8"/>
      <c r="P211" s="8"/>
      <c r="Q211" s="8"/>
      <c r="R211" s="8"/>
      <c r="S211" s="8"/>
      <c r="W211" s="8"/>
      <c r="X211" s="27"/>
      <c r="Y211" s="8"/>
      <c r="Z211" s="8"/>
      <c r="AA211" s="8"/>
      <c r="AB211" s="8"/>
    </row>
    <row r="212" spans="2:6" s="115" customFormat="1" ht="15">
      <c r="B212" s="604" t="s">
        <v>265</v>
      </c>
      <c r="C212" s="604"/>
      <c r="D212" s="604"/>
      <c r="E212" s="604"/>
      <c r="F212" s="604"/>
    </row>
    <row r="213" spans="2:6" s="115" customFormat="1" ht="15">
      <c r="B213" s="119"/>
      <c r="C213" s="119"/>
      <c r="D213" s="119"/>
      <c r="E213" s="119"/>
      <c r="F213" s="119"/>
    </row>
    <row r="214" spans="1:24" s="114" customFormat="1" ht="21" thickBot="1">
      <c r="A214" s="115"/>
      <c r="B214" s="115"/>
      <c r="C214" s="627" t="s">
        <v>260</v>
      </c>
      <c r="D214" s="627"/>
      <c r="E214" s="627"/>
      <c r="F214" s="627"/>
      <c r="N214" s="115"/>
      <c r="O214" s="115"/>
      <c r="T214" s="115"/>
      <c r="U214" s="115"/>
      <c r="V214" s="115"/>
      <c r="X214" s="116"/>
    </row>
    <row r="215" spans="1:24" s="114" customFormat="1" ht="16.5" thickBot="1" thickTop="1">
      <c r="A215" s="115"/>
      <c r="B215" s="115"/>
      <c r="C215" s="293"/>
      <c r="D215" s="293"/>
      <c r="E215" s="293"/>
      <c r="F215" s="293"/>
      <c r="N215" s="115"/>
      <c r="O215" s="115"/>
      <c r="T215" s="115"/>
      <c r="U215" s="115"/>
      <c r="V215" s="115"/>
      <c r="X215" s="116"/>
    </row>
    <row r="216" spans="1:24" s="114" customFormat="1" ht="46.5" customHeight="1" thickBot="1" thickTop="1">
      <c r="A216" s="115"/>
      <c r="B216" s="487"/>
      <c r="C216" s="621" t="s">
        <v>102</v>
      </c>
      <c r="D216" s="622"/>
      <c r="E216" s="488" t="s">
        <v>287</v>
      </c>
      <c r="F216" s="480" t="s">
        <v>288</v>
      </c>
      <c r="N216" s="115"/>
      <c r="T216" s="115"/>
      <c r="U216" s="115"/>
      <c r="V216" s="115"/>
      <c r="X216" s="116"/>
    </row>
    <row r="217" spans="1:24" s="114" customFormat="1" ht="15.75" thickTop="1">
      <c r="A217" s="115"/>
      <c r="B217" s="294"/>
      <c r="C217" s="295"/>
      <c r="D217" s="406"/>
      <c r="E217" s="413"/>
      <c r="F217" s="296"/>
      <c r="N217" s="115"/>
      <c r="T217" s="115"/>
      <c r="U217" s="115"/>
      <c r="V217" s="115"/>
      <c r="X217" s="116"/>
    </row>
    <row r="218" spans="1:24" s="114" customFormat="1" ht="15">
      <c r="A218" s="115"/>
      <c r="B218" s="188"/>
      <c r="C218" s="297" t="s">
        <v>95</v>
      </c>
      <c r="D218" s="407"/>
      <c r="E218" s="414"/>
      <c r="F218" s="298"/>
      <c r="N218" s="115"/>
      <c r="T218" s="115"/>
      <c r="U218" s="115"/>
      <c r="V218" s="115"/>
      <c r="X218" s="116"/>
    </row>
    <row r="219" spans="1:24" s="114" customFormat="1" ht="15">
      <c r="A219" s="115"/>
      <c r="B219" s="190"/>
      <c r="C219" s="299" t="s">
        <v>240</v>
      </c>
      <c r="D219" s="408"/>
      <c r="E219" s="570">
        <f>E49</f>
        <v>0</v>
      </c>
      <c r="F219" s="571">
        <f>F49</f>
        <v>-39778769</v>
      </c>
      <c r="G219" s="117"/>
      <c r="J219" s="114" t="s">
        <v>280</v>
      </c>
      <c r="N219" s="115"/>
      <c r="T219" s="115"/>
      <c r="U219" s="115"/>
      <c r="V219" s="115"/>
      <c r="X219" s="116"/>
    </row>
    <row r="220" spans="1:24" s="114" customFormat="1" ht="15">
      <c r="A220" s="115"/>
      <c r="B220" s="188"/>
      <c r="C220" s="301" t="s">
        <v>31</v>
      </c>
      <c r="D220" s="407"/>
      <c r="E220" s="572"/>
      <c r="F220" s="573"/>
      <c r="N220" s="115"/>
      <c r="T220" s="115"/>
      <c r="U220" s="115"/>
      <c r="V220" s="115"/>
      <c r="X220" s="116"/>
    </row>
    <row r="221" spans="1:24" s="114" customFormat="1" ht="15">
      <c r="A221" s="115"/>
      <c r="B221" s="190"/>
      <c r="C221" s="303" t="s">
        <v>32</v>
      </c>
      <c r="D221" s="408"/>
      <c r="E221" s="570">
        <f>-E189</f>
        <v>0</v>
      </c>
      <c r="F221" s="571">
        <v>0</v>
      </c>
      <c r="N221" s="115"/>
      <c r="T221" s="115"/>
      <c r="U221" s="115"/>
      <c r="V221" s="115"/>
      <c r="X221" s="116"/>
    </row>
    <row r="222" spans="1:24" s="114" customFormat="1" ht="15">
      <c r="A222" s="115"/>
      <c r="B222" s="188"/>
      <c r="C222" s="304" t="s">
        <v>33</v>
      </c>
      <c r="D222" s="407"/>
      <c r="E222" s="572">
        <v>0</v>
      </c>
      <c r="F222" s="573">
        <v>0</v>
      </c>
      <c r="N222" s="115"/>
      <c r="T222" s="115"/>
      <c r="U222" s="115"/>
      <c r="V222" s="115"/>
      <c r="X222" s="116"/>
    </row>
    <row r="223" spans="1:24" s="114" customFormat="1" ht="15">
      <c r="A223" s="115"/>
      <c r="B223" s="190"/>
      <c r="C223" s="303" t="s">
        <v>34</v>
      </c>
      <c r="D223" s="408"/>
      <c r="E223" s="570">
        <v>0</v>
      </c>
      <c r="F223" s="571">
        <v>0</v>
      </c>
      <c r="N223" s="115"/>
      <c r="T223" s="115"/>
      <c r="U223" s="115"/>
      <c r="V223" s="115"/>
      <c r="X223" s="116"/>
    </row>
    <row r="224" spans="1:24" s="114" customFormat="1" ht="15">
      <c r="A224" s="115"/>
      <c r="B224" s="188"/>
      <c r="C224" s="304" t="s">
        <v>35</v>
      </c>
      <c r="D224" s="407"/>
      <c r="E224" s="572">
        <v>0</v>
      </c>
      <c r="F224" s="573">
        <v>0</v>
      </c>
      <c r="N224" s="115"/>
      <c r="T224" s="115"/>
      <c r="U224" s="115"/>
      <c r="V224" s="115"/>
      <c r="X224" s="116"/>
    </row>
    <row r="225" spans="1:24" s="114" customFormat="1" ht="30.75" customHeight="1">
      <c r="A225" s="115"/>
      <c r="B225" s="190"/>
      <c r="C225" s="630" t="s">
        <v>103</v>
      </c>
      <c r="D225" s="631"/>
      <c r="E225" s="570">
        <f>-(E13-F13)</f>
        <v>-2000</v>
      </c>
      <c r="F225" s="571">
        <v>-7435674</v>
      </c>
      <c r="G225" s="118"/>
      <c r="N225" s="115"/>
      <c r="T225" s="115"/>
      <c r="U225" s="115"/>
      <c r="V225" s="115"/>
      <c r="X225" s="116"/>
    </row>
    <row r="226" spans="1:24" s="114" customFormat="1" ht="15">
      <c r="A226" s="115"/>
      <c r="B226" s="188"/>
      <c r="C226" s="305" t="s">
        <v>36</v>
      </c>
      <c r="D226" s="407"/>
      <c r="E226" s="416">
        <f>-(E16-F16)</f>
        <v>-6051743</v>
      </c>
      <c r="F226" s="302">
        <v>0</v>
      </c>
      <c r="N226" s="115"/>
      <c r="T226" s="115"/>
      <c r="U226" s="115"/>
      <c r="V226" s="115"/>
      <c r="X226" s="116"/>
    </row>
    <row r="227" spans="1:24" s="114" customFormat="1" ht="15">
      <c r="A227" s="115"/>
      <c r="B227" s="190"/>
      <c r="C227" s="306" t="s">
        <v>104</v>
      </c>
      <c r="D227" s="408"/>
      <c r="E227" s="415">
        <f>(E40-F40)</f>
        <v>342272</v>
      </c>
      <c r="F227" s="300">
        <v>47190947</v>
      </c>
      <c r="G227" s="515"/>
      <c r="H227" s="515"/>
      <c r="N227" s="115"/>
      <c r="T227" s="115"/>
      <c r="U227" s="115"/>
      <c r="V227" s="115"/>
      <c r="X227" s="116"/>
    </row>
    <row r="228" spans="1:24" s="114" customFormat="1" ht="15">
      <c r="A228" s="115"/>
      <c r="B228" s="188"/>
      <c r="C228" s="305" t="s">
        <v>143</v>
      </c>
      <c r="D228" s="407"/>
      <c r="E228" s="416">
        <v>0</v>
      </c>
      <c r="F228" s="302">
        <v>0</v>
      </c>
      <c r="N228" s="115"/>
      <c r="T228" s="115"/>
      <c r="U228" s="115"/>
      <c r="V228" s="115"/>
      <c r="X228" s="116"/>
    </row>
    <row r="229" spans="1:24" s="114" customFormat="1" ht="15">
      <c r="A229" s="115"/>
      <c r="B229" s="188"/>
      <c r="C229" s="305" t="s">
        <v>96</v>
      </c>
      <c r="D229" s="407"/>
      <c r="E229" s="416">
        <v>0</v>
      </c>
      <c r="F229" s="302">
        <v>0</v>
      </c>
      <c r="N229" s="115"/>
      <c r="T229" s="115"/>
      <c r="U229" s="115"/>
      <c r="V229" s="115"/>
      <c r="X229" s="116"/>
    </row>
    <row r="230" spans="1:24" s="114" customFormat="1" ht="15">
      <c r="A230" s="115"/>
      <c r="B230" s="307"/>
      <c r="C230" s="308" t="s">
        <v>97</v>
      </c>
      <c r="D230" s="409"/>
      <c r="E230" s="417">
        <v>0</v>
      </c>
      <c r="F230" s="309">
        <v>0</v>
      </c>
      <c r="G230" s="117"/>
      <c r="N230" s="115"/>
      <c r="T230" s="115"/>
      <c r="U230" s="115"/>
      <c r="V230" s="115"/>
      <c r="X230" s="116"/>
    </row>
    <row r="231" spans="1:24" s="114" customFormat="1" ht="15.75">
      <c r="A231" s="115"/>
      <c r="B231" s="489"/>
      <c r="C231" s="490" t="s">
        <v>236</v>
      </c>
      <c r="D231" s="491"/>
      <c r="E231" s="574">
        <f>SUM(E219:E230)</f>
        <v>-5711471</v>
      </c>
      <c r="F231" s="575">
        <f>SUM(F219:F230)</f>
        <v>-23496</v>
      </c>
      <c r="G231" s="117"/>
      <c r="N231" s="115"/>
      <c r="T231" s="115"/>
      <c r="U231" s="115"/>
      <c r="V231" s="115"/>
      <c r="X231" s="116"/>
    </row>
    <row r="232" spans="1:24" s="114" customFormat="1" ht="15">
      <c r="A232" s="115"/>
      <c r="B232" s="188"/>
      <c r="C232" s="305"/>
      <c r="D232" s="407"/>
      <c r="E232" s="572"/>
      <c r="F232" s="573"/>
      <c r="G232" s="117"/>
      <c r="N232" s="115"/>
      <c r="T232" s="115"/>
      <c r="U232" s="115"/>
      <c r="V232" s="115"/>
      <c r="X232" s="116"/>
    </row>
    <row r="233" spans="1:24" s="114" customFormat="1" ht="15">
      <c r="A233" s="115"/>
      <c r="B233" s="188"/>
      <c r="C233" s="297" t="s">
        <v>98</v>
      </c>
      <c r="D233" s="407"/>
      <c r="E233" s="572"/>
      <c r="F233" s="573"/>
      <c r="N233" s="115"/>
      <c r="T233" s="115"/>
      <c r="U233" s="115"/>
      <c r="V233" s="115"/>
      <c r="X233" s="116"/>
    </row>
    <row r="234" spans="1:24" s="114" customFormat="1" ht="15">
      <c r="A234" s="115"/>
      <c r="B234" s="307"/>
      <c r="C234" s="310" t="s">
        <v>105</v>
      </c>
      <c r="D234" s="409"/>
      <c r="E234" s="576">
        <v>0</v>
      </c>
      <c r="F234" s="577">
        <v>0</v>
      </c>
      <c r="N234" s="115"/>
      <c r="T234" s="115"/>
      <c r="U234" s="115"/>
      <c r="V234" s="115"/>
      <c r="X234" s="116"/>
    </row>
    <row r="235" spans="1:24" s="114" customFormat="1" ht="15">
      <c r="A235" s="115"/>
      <c r="B235" s="190"/>
      <c r="C235" s="311" t="s">
        <v>26</v>
      </c>
      <c r="D235" s="408"/>
      <c r="E235" s="570">
        <f>-T11</f>
        <v>-36733260</v>
      </c>
      <c r="F235" s="571">
        <v>0</v>
      </c>
      <c r="N235" s="115"/>
      <c r="T235" s="115"/>
      <c r="U235" s="115"/>
      <c r="V235" s="115"/>
      <c r="X235" s="116"/>
    </row>
    <row r="236" spans="1:24" s="114" customFormat="1" ht="15">
      <c r="A236" s="115"/>
      <c r="B236" s="188"/>
      <c r="C236" s="312" t="s">
        <v>106</v>
      </c>
      <c r="D236" s="407"/>
      <c r="E236" s="572"/>
      <c r="F236" s="573">
        <v>0</v>
      </c>
      <c r="N236" s="115"/>
      <c r="T236" s="115"/>
      <c r="U236" s="115"/>
      <c r="V236" s="115"/>
      <c r="X236" s="116"/>
    </row>
    <row r="237" spans="1:24" s="114" customFormat="1" ht="15">
      <c r="A237" s="115"/>
      <c r="B237" s="190"/>
      <c r="C237" s="311" t="s">
        <v>99</v>
      </c>
      <c r="D237" s="408"/>
      <c r="E237" s="570">
        <v>0</v>
      </c>
      <c r="F237" s="571">
        <v>0</v>
      </c>
      <c r="N237" s="115"/>
      <c r="T237" s="115"/>
      <c r="U237" s="115"/>
      <c r="V237" s="115"/>
      <c r="X237" s="116"/>
    </row>
    <row r="238" spans="1:24" s="114" customFormat="1" ht="15">
      <c r="A238" s="115"/>
      <c r="B238" s="188"/>
      <c r="C238" s="312" t="s">
        <v>100</v>
      </c>
      <c r="D238" s="407"/>
      <c r="E238" s="572">
        <v>0</v>
      </c>
      <c r="F238" s="573">
        <v>0</v>
      </c>
      <c r="N238" s="115"/>
      <c r="T238" s="115"/>
      <c r="U238" s="115"/>
      <c r="V238" s="115"/>
      <c r="X238" s="116"/>
    </row>
    <row r="239" spans="1:24" s="114" customFormat="1" ht="15.75">
      <c r="A239" s="115"/>
      <c r="B239" s="489"/>
      <c r="C239" s="492" t="s">
        <v>237</v>
      </c>
      <c r="D239" s="491"/>
      <c r="E239" s="574">
        <f>SUM(E234:E238)</f>
        <v>-36733260</v>
      </c>
      <c r="F239" s="575">
        <f>SUM(F234:F238)</f>
        <v>0</v>
      </c>
      <c r="N239" s="115"/>
      <c r="T239" s="115"/>
      <c r="U239" s="115"/>
      <c r="V239" s="115"/>
      <c r="X239" s="116"/>
    </row>
    <row r="240" spans="1:24" s="114" customFormat="1" ht="10.5" customHeight="1">
      <c r="A240" s="115"/>
      <c r="B240" s="188"/>
      <c r="C240" s="313"/>
      <c r="D240" s="410"/>
      <c r="E240" s="578"/>
      <c r="F240" s="579"/>
      <c r="N240" s="115"/>
      <c r="T240" s="115"/>
      <c r="U240" s="115"/>
      <c r="V240" s="115"/>
      <c r="X240" s="116"/>
    </row>
    <row r="241" spans="1:24" s="114" customFormat="1" ht="15">
      <c r="A241" s="115"/>
      <c r="B241" s="190"/>
      <c r="C241" s="314" t="s">
        <v>107</v>
      </c>
      <c r="D241" s="408"/>
      <c r="E241" s="570"/>
      <c r="F241" s="571"/>
      <c r="N241" s="115"/>
      <c r="T241" s="115"/>
      <c r="U241" s="115"/>
      <c r="V241" s="115"/>
      <c r="X241" s="116"/>
    </row>
    <row r="242" spans="1:24" s="114" customFormat="1" ht="15">
      <c r="A242" s="115"/>
      <c r="B242" s="188"/>
      <c r="C242" s="305" t="s">
        <v>108</v>
      </c>
      <c r="D242" s="407"/>
      <c r="E242" s="572">
        <v>0</v>
      </c>
      <c r="F242" s="573">
        <v>0</v>
      </c>
      <c r="N242" s="115"/>
      <c r="T242" s="115"/>
      <c r="U242" s="115"/>
      <c r="V242" s="115"/>
      <c r="X242" s="116"/>
    </row>
    <row r="243" spans="1:24" s="114" customFormat="1" ht="15">
      <c r="A243" s="115"/>
      <c r="B243" s="190"/>
      <c r="C243" s="315" t="s">
        <v>27</v>
      </c>
      <c r="D243" s="408"/>
      <c r="E243" s="570">
        <v>0</v>
      </c>
      <c r="F243" s="577">
        <v>0</v>
      </c>
      <c r="N243" s="115"/>
      <c r="T243" s="115"/>
      <c r="U243" s="115"/>
      <c r="V243" s="115"/>
      <c r="X243" s="116"/>
    </row>
    <row r="244" spans="1:24" s="114" customFormat="1" ht="15">
      <c r="A244" s="115"/>
      <c r="B244" s="188"/>
      <c r="C244" s="305" t="s">
        <v>101</v>
      </c>
      <c r="D244" s="407"/>
      <c r="E244" s="572">
        <v>0</v>
      </c>
      <c r="F244" s="573">
        <v>0</v>
      </c>
      <c r="N244" s="115"/>
      <c r="T244" s="115"/>
      <c r="U244" s="115"/>
      <c r="V244" s="115"/>
      <c r="X244" s="116"/>
    </row>
    <row r="245" spans="1:24" s="114" customFormat="1" ht="15">
      <c r="A245" s="115"/>
      <c r="B245" s="190"/>
      <c r="C245" s="315" t="s">
        <v>109</v>
      </c>
      <c r="D245" s="408"/>
      <c r="E245" s="416">
        <f>(E50-F50)</f>
        <v>42443873</v>
      </c>
      <c r="F245" s="571">
        <v>0</v>
      </c>
      <c r="N245" s="115"/>
      <c r="T245" s="115"/>
      <c r="U245" s="115"/>
      <c r="V245" s="115"/>
      <c r="X245" s="116"/>
    </row>
    <row r="246" spans="1:24" s="114" customFormat="1" ht="15.75">
      <c r="A246" s="115"/>
      <c r="B246" s="493"/>
      <c r="C246" s="494" t="s">
        <v>238</v>
      </c>
      <c r="D246" s="495"/>
      <c r="E246" s="580">
        <f>SUM(E242:E245)</f>
        <v>42443873</v>
      </c>
      <c r="F246" s="581">
        <f>SUM(F242:F245)</f>
        <v>0</v>
      </c>
      <c r="N246" s="115"/>
      <c r="T246" s="115"/>
      <c r="U246" s="115"/>
      <c r="V246" s="115"/>
      <c r="X246" s="116"/>
    </row>
    <row r="247" spans="1:24" s="114" customFormat="1" ht="15">
      <c r="A247" s="115"/>
      <c r="B247" s="190"/>
      <c r="C247" s="316"/>
      <c r="D247" s="408"/>
      <c r="E247" s="570"/>
      <c r="F247" s="571"/>
      <c r="N247" s="115"/>
      <c r="T247" s="115"/>
      <c r="U247" s="115"/>
      <c r="V247" s="115"/>
      <c r="X247" s="116"/>
    </row>
    <row r="248" spans="1:24" s="114" customFormat="1" ht="15.75">
      <c r="A248" s="115"/>
      <c r="B248" s="188"/>
      <c r="C248" s="317" t="s">
        <v>28</v>
      </c>
      <c r="D248" s="411"/>
      <c r="E248" s="582">
        <f>E231+E239+E246</f>
        <v>-858</v>
      </c>
      <c r="F248" s="583">
        <f>F231+F239+F246</f>
        <v>-23496</v>
      </c>
      <c r="N248" s="115"/>
      <c r="T248" s="115"/>
      <c r="U248" s="115"/>
      <c r="V248" s="115"/>
      <c r="X248" s="116"/>
    </row>
    <row r="249" spans="1:24" s="114" customFormat="1" ht="15.75">
      <c r="A249" s="115"/>
      <c r="B249" s="188"/>
      <c r="C249" s="317" t="s">
        <v>29</v>
      </c>
      <c r="D249" s="411"/>
      <c r="E249" s="418">
        <f>F11</f>
        <v>1760</v>
      </c>
      <c r="F249" s="318">
        <v>25256</v>
      </c>
      <c r="N249" s="115"/>
      <c r="T249" s="115"/>
      <c r="U249" s="115"/>
      <c r="V249" s="115"/>
      <c r="X249" s="116"/>
    </row>
    <row r="250" spans="2:24" s="114" customFormat="1" ht="16.5" thickBot="1">
      <c r="B250" s="257"/>
      <c r="C250" s="258" t="s">
        <v>30</v>
      </c>
      <c r="D250" s="412"/>
      <c r="E250" s="419">
        <f>E11</f>
        <v>902</v>
      </c>
      <c r="F250" s="259">
        <f>F11</f>
        <v>1760</v>
      </c>
      <c r="N250" s="115"/>
      <c r="T250" s="115"/>
      <c r="U250" s="115"/>
      <c r="V250" s="115"/>
      <c r="X250" s="116"/>
    </row>
    <row r="251" spans="2:6" ht="14.25" thickBot="1" thickTop="1">
      <c r="B251" s="106"/>
      <c r="C251" s="110"/>
      <c r="D251" s="111"/>
      <c r="E251" s="112"/>
      <c r="F251" s="112"/>
    </row>
    <row r="252" spans="2:7" ht="16.5" thickBot="1" thickTop="1">
      <c r="B252" s="28"/>
      <c r="C252" s="36"/>
      <c r="D252" s="35" t="s">
        <v>115</v>
      </c>
      <c r="E252" s="40" t="str">
        <f>IF(E248=E250-E249,"OK","Nuk Kuadron!")</f>
        <v>OK</v>
      </c>
      <c r="F252" s="40" t="str">
        <f>IF(F248=F250-F249,"OK","Nuk Kuadron!")</f>
        <v>OK</v>
      </c>
      <c r="G252" s="38"/>
    </row>
    <row r="253" spans="2:6" ht="12" thickTop="1">
      <c r="B253" s="28"/>
      <c r="C253" s="36"/>
      <c r="D253" s="437" t="s">
        <v>270</v>
      </c>
      <c r="E253" s="507">
        <f>E250-E11</f>
        <v>0</v>
      </c>
      <c r="F253" s="506">
        <f>F250-F11</f>
        <v>0</v>
      </c>
    </row>
    <row r="254" ht="11.25">
      <c r="E254" s="38"/>
    </row>
    <row r="255" ht="11.25">
      <c r="E255" s="38"/>
    </row>
    <row r="256" spans="2:6" ht="14.25">
      <c r="B256" s="604" t="s">
        <v>265</v>
      </c>
      <c r="C256" s="604"/>
      <c r="D256" s="604"/>
      <c r="E256" s="604"/>
      <c r="F256" s="604"/>
    </row>
    <row r="257" spans="1:13" ht="18">
      <c r="A257" s="67"/>
      <c r="B257" s="67"/>
      <c r="C257" s="626" t="s">
        <v>37</v>
      </c>
      <c r="D257" s="626"/>
      <c r="E257" s="626"/>
      <c r="F257" s="626"/>
      <c r="G257" s="626"/>
      <c r="H257" s="626"/>
      <c r="I257" s="626"/>
      <c r="J257" s="626"/>
      <c r="K257" s="626"/>
      <c r="L257" s="626"/>
      <c r="M257" s="260"/>
    </row>
    <row r="258" spans="1:13" ht="18" customHeight="1" thickBot="1">
      <c r="A258" s="67"/>
      <c r="B258" s="67"/>
      <c r="C258" s="616" t="s">
        <v>43</v>
      </c>
      <c r="D258" s="616"/>
      <c r="E258" s="616"/>
      <c r="F258" s="616"/>
      <c r="G258" s="616"/>
      <c r="H258" s="616"/>
      <c r="I258" s="616"/>
      <c r="J258" s="616"/>
      <c r="K258" s="616"/>
      <c r="L258" s="616"/>
      <c r="M258" s="319"/>
    </row>
    <row r="259" spans="2:12" s="71" customFormat="1" ht="13.5" thickTop="1">
      <c r="B259" s="496"/>
      <c r="C259" s="497"/>
      <c r="D259" s="607" t="s">
        <v>241</v>
      </c>
      <c r="E259" s="608"/>
      <c r="F259" s="608"/>
      <c r="G259" s="608"/>
      <c r="H259" s="608"/>
      <c r="I259" s="608"/>
      <c r="J259" s="609"/>
      <c r="K259" s="610"/>
      <c r="L259" s="611"/>
    </row>
    <row r="260" spans="2:27" s="67" customFormat="1" ht="77.25" customHeight="1" thickBot="1">
      <c r="B260" s="498"/>
      <c r="C260" s="499"/>
      <c r="D260" s="500" t="s">
        <v>154</v>
      </c>
      <c r="E260" s="501" t="s">
        <v>21</v>
      </c>
      <c r="F260" s="500" t="s">
        <v>38</v>
      </c>
      <c r="G260" s="502" t="s">
        <v>242</v>
      </c>
      <c r="H260" s="500" t="s">
        <v>243</v>
      </c>
      <c r="I260" s="502" t="s">
        <v>244</v>
      </c>
      <c r="J260" s="503" t="s">
        <v>3</v>
      </c>
      <c r="K260" s="504" t="s">
        <v>245</v>
      </c>
      <c r="L260" s="505" t="s">
        <v>3</v>
      </c>
      <c r="M260" s="120" t="s">
        <v>115</v>
      </c>
      <c r="N260" s="121"/>
      <c r="O260" s="121"/>
      <c r="P260" s="122"/>
      <c r="Q260" s="71"/>
      <c r="W260" s="71"/>
      <c r="X260" s="71"/>
      <c r="Y260" s="71"/>
      <c r="AA260" s="123"/>
    </row>
    <row r="261" spans="1:28" s="71" customFormat="1" ht="13.5" thickTop="1">
      <c r="A261" s="67"/>
      <c r="B261" s="261"/>
      <c r="C261" s="262" t="s">
        <v>269</v>
      </c>
      <c r="D261" s="263">
        <v>100000</v>
      </c>
      <c r="E261" s="264">
        <v>0</v>
      </c>
      <c r="F261" s="263">
        <v>0</v>
      </c>
      <c r="G261" s="264">
        <v>0</v>
      </c>
      <c r="H261" s="263"/>
      <c r="I261" s="264">
        <v>0</v>
      </c>
      <c r="J261" s="265">
        <f>SUM(D261:I261)</f>
        <v>100000</v>
      </c>
      <c r="K261" s="266"/>
      <c r="L261" s="267"/>
      <c r="M261" s="113"/>
      <c r="N261" s="124"/>
      <c r="O261" s="124"/>
      <c r="P261" s="122"/>
      <c r="R261" s="67"/>
      <c r="S261" s="67"/>
      <c r="T261" s="67"/>
      <c r="U261" s="67"/>
      <c r="V261" s="67"/>
      <c r="Z261" s="67"/>
      <c r="AA261" s="123"/>
      <c r="AB261" s="67"/>
    </row>
    <row r="262" spans="1:28" s="71" customFormat="1" ht="12.75">
      <c r="A262" s="67"/>
      <c r="B262" s="268"/>
      <c r="C262" s="183" t="s">
        <v>246</v>
      </c>
      <c r="D262" s="269">
        <v>0</v>
      </c>
      <c r="E262" s="270">
        <v>0</v>
      </c>
      <c r="F262" s="269"/>
      <c r="G262" s="270"/>
      <c r="H262" s="269"/>
      <c r="I262" s="270">
        <v>0</v>
      </c>
      <c r="J262" s="271">
        <f aca="true" t="shared" si="3" ref="J262:J278">SUM(D262:I262)</f>
        <v>0</v>
      </c>
      <c r="K262" s="272"/>
      <c r="L262" s="273"/>
      <c r="M262" s="113"/>
      <c r="N262" s="124"/>
      <c r="O262" s="124"/>
      <c r="P262" s="122"/>
      <c r="R262" s="67"/>
      <c r="S262" s="67"/>
      <c r="T262" s="67"/>
      <c r="U262" s="67"/>
      <c r="V262" s="67"/>
      <c r="Z262" s="67"/>
      <c r="AA262" s="123"/>
      <c r="AB262" s="67"/>
    </row>
    <row r="263" spans="1:28" s="71" customFormat="1" ht="12.75">
      <c r="A263" s="67"/>
      <c r="B263" s="287"/>
      <c r="C263" s="288" t="s">
        <v>247</v>
      </c>
      <c r="D263" s="289">
        <f>D261+D262</f>
        <v>100000</v>
      </c>
      <c r="E263" s="290">
        <f>E261+E262</f>
        <v>0</v>
      </c>
      <c r="F263" s="289">
        <f>F261+F262</f>
        <v>0</v>
      </c>
      <c r="G263" s="290">
        <f>G261+G262</f>
        <v>0</v>
      </c>
      <c r="H263" s="289"/>
      <c r="I263" s="290">
        <f>-(367158+1144619+1153327)</f>
        <v>-2665104</v>
      </c>
      <c r="J263" s="584">
        <f t="shared" si="3"/>
        <v>-2565104</v>
      </c>
      <c r="K263" s="291"/>
      <c r="L263" s="292"/>
      <c r="M263" s="113"/>
      <c r="N263" s="124"/>
      <c r="O263" s="124"/>
      <c r="P263" s="122"/>
      <c r="R263" s="67"/>
      <c r="S263" s="67"/>
      <c r="T263" s="67"/>
      <c r="U263" s="67"/>
      <c r="V263" s="67"/>
      <c r="Z263" s="67"/>
      <c r="AA263" s="123"/>
      <c r="AB263" s="67"/>
    </row>
    <row r="264" spans="1:28" s="71" customFormat="1" ht="25.5">
      <c r="A264" s="67"/>
      <c r="B264" s="268"/>
      <c r="C264" s="181" t="s">
        <v>248</v>
      </c>
      <c r="D264" s="269"/>
      <c r="E264" s="270"/>
      <c r="F264" s="269"/>
      <c r="G264" s="270"/>
      <c r="H264" s="269"/>
      <c r="I264" s="270"/>
      <c r="J264" s="271">
        <f t="shared" si="3"/>
        <v>0</v>
      </c>
      <c r="K264" s="272"/>
      <c r="L264" s="273"/>
      <c r="M264" s="113"/>
      <c r="N264" s="124"/>
      <c r="O264" s="124"/>
      <c r="P264" s="122"/>
      <c r="R264" s="67"/>
      <c r="S264" s="67"/>
      <c r="T264" s="67"/>
      <c r="U264" s="67"/>
      <c r="V264" s="67"/>
      <c r="Z264" s="67"/>
      <c r="AA264" s="123"/>
      <c r="AB264" s="67"/>
    </row>
    <row r="265" spans="1:28" s="71" customFormat="1" ht="37.5" customHeight="1">
      <c r="A265" s="67"/>
      <c r="B265" s="274"/>
      <c r="C265" s="180" t="s">
        <v>249</v>
      </c>
      <c r="D265" s="275"/>
      <c r="E265" s="276"/>
      <c r="F265" s="275"/>
      <c r="G265" s="276"/>
      <c r="H265" s="275"/>
      <c r="I265" s="276"/>
      <c r="J265" s="277">
        <f t="shared" si="3"/>
        <v>0</v>
      </c>
      <c r="K265" s="278"/>
      <c r="L265" s="279"/>
      <c r="M265" s="113"/>
      <c r="N265" s="124"/>
      <c r="O265" s="124"/>
      <c r="P265" s="122"/>
      <c r="R265" s="67"/>
      <c r="S265" s="67"/>
      <c r="T265" s="67"/>
      <c r="U265" s="67"/>
      <c r="V265" s="67"/>
      <c r="Z265" s="67"/>
      <c r="AA265" s="123"/>
      <c r="AB265" s="67"/>
    </row>
    <row r="266" spans="1:28" s="71" customFormat="1" ht="12.75">
      <c r="A266" s="67"/>
      <c r="B266" s="268"/>
      <c r="C266" s="183" t="s">
        <v>250</v>
      </c>
      <c r="D266" s="269"/>
      <c r="E266" s="270"/>
      <c r="F266" s="269"/>
      <c r="G266" s="270"/>
      <c r="H266" s="269"/>
      <c r="I266" s="270">
        <f>F219</f>
        <v>-39778769</v>
      </c>
      <c r="J266" s="271">
        <f t="shared" si="3"/>
        <v>-39778769</v>
      </c>
      <c r="K266" s="272"/>
      <c r="L266" s="273"/>
      <c r="M266" s="113"/>
      <c r="N266" s="124"/>
      <c r="O266" s="124"/>
      <c r="P266" s="122"/>
      <c r="R266" s="67"/>
      <c r="S266" s="67"/>
      <c r="T266" s="67"/>
      <c r="U266" s="67"/>
      <c r="V266" s="67"/>
      <c r="Z266" s="67"/>
      <c r="AA266" s="123"/>
      <c r="AB266" s="67"/>
    </row>
    <row r="267" spans="1:28" s="71" customFormat="1" ht="12.75">
      <c r="A267" s="67"/>
      <c r="B267" s="274"/>
      <c r="C267" s="182" t="s">
        <v>39</v>
      </c>
      <c r="D267" s="275"/>
      <c r="E267" s="276"/>
      <c r="F267" s="275"/>
      <c r="G267" s="276"/>
      <c r="H267" s="275"/>
      <c r="I267" s="276">
        <v>0</v>
      </c>
      <c r="J267" s="277">
        <f t="shared" si="3"/>
        <v>0</v>
      </c>
      <c r="K267" s="278"/>
      <c r="L267" s="279"/>
      <c r="M267" s="113"/>
      <c r="N267" s="124"/>
      <c r="O267" s="124"/>
      <c r="P267" s="122"/>
      <c r="R267" s="67"/>
      <c r="S267" s="67"/>
      <c r="T267" s="67"/>
      <c r="U267" s="67"/>
      <c r="V267" s="67"/>
      <c r="Z267" s="67"/>
      <c r="AA267" s="123"/>
      <c r="AB267" s="67"/>
    </row>
    <row r="268" spans="1:28" s="71" customFormat="1" ht="12.75">
      <c r="A268" s="67"/>
      <c r="B268" s="268"/>
      <c r="C268" s="183" t="s">
        <v>251</v>
      </c>
      <c r="D268" s="269"/>
      <c r="E268" s="270"/>
      <c r="F268" s="269"/>
      <c r="G268" s="270"/>
      <c r="H268" s="269"/>
      <c r="I268" s="270">
        <v>0</v>
      </c>
      <c r="J268" s="271">
        <f t="shared" si="3"/>
        <v>0</v>
      </c>
      <c r="K268" s="272"/>
      <c r="L268" s="273"/>
      <c r="M268" s="113"/>
      <c r="N268" s="124"/>
      <c r="O268" s="124"/>
      <c r="P268" s="122"/>
      <c r="R268" s="67"/>
      <c r="S268" s="67"/>
      <c r="T268" s="67"/>
      <c r="U268" s="67"/>
      <c r="V268" s="67"/>
      <c r="Z268" s="67"/>
      <c r="AA268" s="123"/>
      <c r="AB268" s="67"/>
    </row>
    <row r="269" spans="1:28" s="71" customFormat="1" ht="13.5" thickBot="1">
      <c r="A269" s="67"/>
      <c r="B269" s="274"/>
      <c r="C269" s="182" t="s">
        <v>252</v>
      </c>
      <c r="D269" s="275">
        <v>0</v>
      </c>
      <c r="E269" s="276">
        <v>0</v>
      </c>
      <c r="F269" s="275"/>
      <c r="G269" s="276"/>
      <c r="H269" s="275"/>
      <c r="I269" s="276"/>
      <c r="J269" s="277">
        <f t="shared" si="3"/>
        <v>0</v>
      </c>
      <c r="K269" s="278"/>
      <c r="L269" s="279"/>
      <c r="M269" s="113"/>
      <c r="N269" s="124"/>
      <c r="O269" s="124"/>
      <c r="P269" s="122"/>
      <c r="R269" s="67"/>
      <c r="S269" s="67"/>
      <c r="T269" s="67"/>
      <c r="U269" s="67"/>
      <c r="V269" s="67"/>
      <c r="Z269" s="67"/>
      <c r="AA269" s="123"/>
      <c r="AB269" s="67"/>
    </row>
    <row r="270" spans="1:28" s="71" customFormat="1" ht="14.25" thickBot="1" thickTop="1">
      <c r="A270" s="67"/>
      <c r="B270" s="287"/>
      <c r="C270" s="288" t="s">
        <v>276</v>
      </c>
      <c r="D270" s="289">
        <f>SUM(D263:D269)</f>
        <v>100000</v>
      </c>
      <c r="E270" s="290">
        <f aca="true" t="shared" si="4" ref="E270:L270">SUM(E263:E269)</f>
        <v>0</v>
      </c>
      <c r="F270" s="289">
        <f t="shared" si="4"/>
        <v>0</v>
      </c>
      <c r="G270" s="290">
        <f t="shared" si="4"/>
        <v>0</v>
      </c>
      <c r="H270" s="289">
        <f t="shared" si="4"/>
        <v>0</v>
      </c>
      <c r="I270" s="290">
        <f>SUM(I263:I269)</f>
        <v>-42443873</v>
      </c>
      <c r="J270" s="584">
        <f t="shared" si="4"/>
        <v>-42343873</v>
      </c>
      <c r="K270" s="291">
        <f t="shared" si="4"/>
        <v>0</v>
      </c>
      <c r="L270" s="292">
        <f t="shared" si="4"/>
        <v>0</v>
      </c>
      <c r="M270" s="125" t="str">
        <f>IF(J270=F50,"OK","Nuk Kuadron!")</f>
        <v>OK</v>
      </c>
      <c r="N270" s="124"/>
      <c r="O270" s="124"/>
      <c r="P270" s="122"/>
      <c r="R270" s="67"/>
      <c r="S270" s="67"/>
      <c r="T270" s="67"/>
      <c r="U270" s="67"/>
      <c r="V270" s="67"/>
      <c r="Z270" s="67"/>
      <c r="AA270" s="123"/>
      <c r="AB270" s="67"/>
    </row>
    <row r="271" spans="1:28" s="71" customFormat="1" ht="13.5" thickTop="1">
      <c r="A271" s="67"/>
      <c r="B271" s="280"/>
      <c r="C271" s="281"/>
      <c r="D271" s="282"/>
      <c r="E271" s="283"/>
      <c r="F271" s="282"/>
      <c r="G271" s="283"/>
      <c r="H271" s="282"/>
      <c r="I271" s="283"/>
      <c r="J271" s="284">
        <f t="shared" si="3"/>
        <v>0</v>
      </c>
      <c r="K271" s="285"/>
      <c r="L271" s="286"/>
      <c r="M271" s="113"/>
      <c r="N271" s="124"/>
      <c r="O271" s="124"/>
      <c r="P271" s="122"/>
      <c r="R271" s="67"/>
      <c r="S271" s="67"/>
      <c r="T271" s="67"/>
      <c r="U271" s="67"/>
      <c r="V271" s="67"/>
      <c r="Z271" s="67"/>
      <c r="AA271" s="123"/>
      <c r="AB271" s="67"/>
    </row>
    <row r="272" spans="1:28" s="71" customFormat="1" ht="25.5">
      <c r="A272" s="67"/>
      <c r="B272" s="268"/>
      <c r="C272" s="181" t="s">
        <v>248</v>
      </c>
      <c r="D272" s="269"/>
      <c r="E272" s="270"/>
      <c r="F272" s="269"/>
      <c r="G272" s="270"/>
      <c r="H272" s="269"/>
      <c r="I272" s="270"/>
      <c r="J272" s="271">
        <f t="shared" si="3"/>
        <v>0</v>
      </c>
      <c r="K272" s="272"/>
      <c r="L272" s="273"/>
      <c r="M272" s="113"/>
      <c r="N272" s="124"/>
      <c r="O272" s="124"/>
      <c r="P272" s="122"/>
      <c r="R272" s="67"/>
      <c r="S272" s="67"/>
      <c r="T272" s="67"/>
      <c r="U272" s="67"/>
      <c r="V272" s="67"/>
      <c r="Z272" s="67"/>
      <c r="AA272" s="123"/>
      <c r="AB272" s="67"/>
    </row>
    <row r="273" spans="1:28" s="71" customFormat="1" ht="38.25" customHeight="1">
      <c r="A273" s="67"/>
      <c r="B273" s="274"/>
      <c r="C273" s="180" t="s">
        <v>249</v>
      </c>
      <c r="D273" s="275"/>
      <c r="E273" s="276"/>
      <c r="F273" s="275"/>
      <c r="G273" s="276"/>
      <c r="H273" s="275"/>
      <c r="I273" s="276"/>
      <c r="J273" s="277">
        <f t="shared" si="3"/>
        <v>0</v>
      </c>
      <c r="K273" s="278"/>
      <c r="L273" s="279"/>
      <c r="M273" s="113"/>
      <c r="N273" s="124"/>
      <c r="O273" s="124"/>
      <c r="P273" s="122"/>
      <c r="R273" s="67"/>
      <c r="S273" s="67"/>
      <c r="T273" s="67"/>
      <c r="U273" s="67"/>
      <c r="V273" s="67"/>
      <c r="Z273" s="67"/>
      <c r="AA273" s="123"/>
      <c r="AB273" s="67"/>
    </row>
    <row r="274" spans="1:28" s="71" customFormat="1" ht="14.25" customHeight="1">
      <c r="A274" s="67"/>
      <c r="B274" s="268"/>
      <c r="C274" s="181"/>
      <c r="D274" s="269"/>
      <c r="E274" s="270"/>
      <c r="F274" s="269"/>
      <c r="G274" s="270"/>
      <c r="H274" s="269"/>
      <c r="I274" s="270"/>
      <c r="J274" s="271">
        <f t="shared" si="3"/>
        <v>0</v>
      </c>
      <c r="K274" s="272"/>
      <c r="L274" s="273"/>
      <c r="M274" s="113"/>
      <c r="N274" s="124"/>
      <c r="O274" s="124"/>
      <c r="P274" s="122"/>
      <c r="R274" s="67"/>
      <c r="S274" s="67"/>
      <c r="T274" s="67"/>
      <c r="U274" s="67"/>
      <c r="V274" s="67"/>
      <c r="Z274" s="67"/>
      <c r="AA274" s="123"/>
      <c r="AB274" s="67"/>
    </row>
    <row r="275" spans="1:28" s="71" customFormat="1" ht="12.75">
      <c r="A275" s="67"/>
      <c r="B275" s="274"/>
      <c r="C275" s="182" t="s">
        <v>40</v>
      </c>
      <c r="D275" s="275">
        <v>0</v>
      </c>
      <c r="E275" s="276">
        <v>0</v>
      </c>
      <c r="F275" s="275"/>
      <c r="G275" s="276"/>
      <c r="H275" s="275"/>
      <c r="I275" s="276">
        <f>E49</f>
        <v>0</v>
      </c>
      <c r="J275" s="277">
        <f t="shared" si="3"/>
        <v>0</v>
      </c>
      <c r="K275" s="278"/>
      <c r="L275" s="279"/>
      <c r="M275" s="113"/>
      <c r="N275" s="124"/>
      <c r="O275" s="124"/>
      <c r="P275" s="122"/>
      <c r="R275" s="67"/>
      <c r="S275" s="67"/>
      <c r="T275" s="67"/>
      <c r="U275" s="67"/>
      <c r="V275" s="67"/>
      <c r="Z275" s="67"/>
      <c r="AA275" s="123"/>
      <c r="AB275" s="67"/>
    </row>
    <row r="276" spans="1:28" s="71" customFormat="1" ht="12.75">
      <c r="A276" s="67"/>
      <c r="B276" s="268"/>
      <c r="C276" s="183" t="s">
        <v>39</v>
      </c>
      <c r="D276" s="269">
        <v>0</v>
      </c>
      <c r="E276" s="270">
        <v>0</v>
      </c>
      <c r="F276" s="269"/>
      <c r="G276" s="270"/>
      <c r="H276" s="269"/>
      <c r="I276" s="270">
        <v>0</v>
      </c>
      <c r="J276" s="271">
        <f t="shared" si="3"/>
        <v>0</v>
      </c>
      <c r="K276" s="272"/>
      <c r="L276" s="273"/>
      <c r="M276" s="113"/>
      <c r="N276" s="124"/>
      <c r="O276" s="124"/>
      <c r="P276" s="122"/>
      <c r="R276" s="67"/>
      <c r="S276" s="67"/>
      <c r="T276" s="67"/>
      <c r="U276" s="67"/>
      <c r="V276" s="67"/>
      <c r="Z276" s="67"/>
      <c r="AA276" s="123"/>
      <c r="AB276" s="67"/>
    </row>
    <row r="277" spans="1:28" s="71" customFormat="1" ht="12.75">
      <c r="A277" s="67"/>
      <c r="B277" s="274"/>
      <c r="C277" s="182" t="s">
        <v>41</v>
      </c>
      <c r="D277" s="275">
        <v>0</v>
      </c>
      <c r="E277" s="276">
        <v>0</v>
      </c>
      <c r="F277" s="275"/>
      <c r="G277" s="276">
        <v>0</v>
      </c>
      <c r="H277" s="275"/>
      <c r="I277" s="276">
        <v>42443873</v>
      </c>
      <c r="J277" s="277">
        <f t="shared" si="3"/>
        <v>42443873</v>
      </c>
      <c r="K277" s="278"/>
      <c r="L277" s="279"/>
      <c r="M277" s="113"/>
      <c r="N277" s="124"/>
      <c r="O277" s="124"/>
      <c r="P277" s="122"/>
      <c r="R277" s="67"/>
      <c r="S277" s="67"/>
      <c r="T277" s="67"/>
      <c r="U277" s="67"/>
      <c r="V277" s="67"/>
      <c r="Z277" s="67"/>
      <c r="AA277" s="123"/>
      <c r="AB277" s="67"/>
    </row>
    <row r="278" spans="1:28" s="71" customFormat="1" ht="13.5" thickBot="1">
      <c r="A278" s="67"/>
      <c r="B278" s="268"/>
      <c r="C278" s="183" t="s">
        <v>42</v>
      </c>
      <c r="D278" s="269">
        <v>0</v>
      </c>
      <c r="E278" s="270">
        <v>0</v>
      </c>
      <c r="F278" s="269">
        <v>0</v>
      </c>
      <c r="G278" s="270">
        <v>0</v>
      </c>
      <c r="H278" s="269"/>
      <c r="I278" s="270">
        <v>0</v>
      </c>
      <c r="J278" s="271">
        <f t="shared" si="3"/>
        <v>0</v>
      </c>
      <c r="K278" s="272"/>
      <c r="L278" s="273"/>
      <c r="M278" s="113"/>
      <c r="N278" s="124"/>
      <c r="O278" s="124"/>
      <c r="P278" s="122"/>
      <c r="R278" s="67"/>
      <c r="S278" s="67"/>
      <c r="T278" s="67"/>
      <c r="U278" s="67"/>
      <c r="V278" s="67"/>
      <c r="Z278" s="67"/>
      <c r="AA278" s="123"/>
      <c r="AB278" s="67"/>
    </row>
    <row r="279" spans="1:28" s="71" customFormat="1" ht="14.25" thickBot="1" thickTop="1">
      <c r="A279" s="67"/>
      <c r="B279" s="287"/>
      <c r="C279" s="288" t="s">
        <v>292</v>
      </c>
      <c r="D279" s="289">
        <f>SUM(D270:D278)</f>
        <v>100000</v>
      </c>
      <c r="E279" s="290">
        <f aca="true" t="shared" si="5" ref="E279:L279">SUM(E270:E278)</f>
        <v>0</v>
      </c>
      <c r="F279" s="289">
        <f t="shared" si="5"/>
        <v>0</v>
      </c>
      <c r="G279" s="290">
        <f t="shared" si="5"/>
        <v>0</v>
      </c>
      <c r="H279" s="289">
        <f t="shared" si="5"/>
        <v>0</v>
      </c>
      <c r="I279" s="290">
        <f t="shared" si="5"/>
        <v>0</v>
      </c>
      <c r="J279" s="584">
        <f t="shared" si="5"/>
        <v>100000</v>
      </c>
      <c r="K279" s="291">
        <f t="shared" si="5"/>
        <v>0</v>
      </c>
      <c r="L279" s="292">
        <f t="shared" si="5"/>
        <v>0</v>
      </c>
      <c r="M279" s="163" t="str">
        <f>IF(J279=E50,"OK","Nuk Kuadron!")</f>
        <v>OK</v>
      </c>
      <c r="N279" s="124"/>
      <c r="O279" s="124">
        <f>J279-E50</f>
        <v>0</v>
      </c>
      <c r="P279" s="122"/>
      <c r="R279" s="67"/>
      <c r="S279" s="67"/>
      <c r="T279" s="67"/>
      <c r="U279" s="67"/>
      <c r="V279" s="67"/>
      <c r="Z279" s="67"/>
      <c r="AA279" s="123"/>
      <c r="AB279" s="67"/>
    </row>
    <row r="280" spans="1:28" s="71" customFormat="1" ht="14.25" thickBot="1" thickTop="1">
      <c r="A280" s="67"/>
      <c r="B280" s="201"/>
      <c r="C280" s="202"/>
      <c r="D280" s="165"/>
      <c r="E280" s="164"/>
      <c r="F280" s="165"/>
      <c r="G280" s="164"/>
      <c r="H280" s="165"/>
      <c r="I280" s="164"/>
      <c r="J280" s="168"/>
      <c r="K280" s="167"/>
      <c r="L280" s="166"/>
      <c r="M280" s="67"/>
      <c r="N280" s="67"/>
      <c r="O280" s="67"/>
      <c r="P280" s="122"/>
      <c r="R280" s="67"/>
      <c r="S280" s="67"/>
      <c r="T280" s="67"/>
      <c r="U280" s="67"/>
      <c r="V280" s="67"/>
      <c r="Z280" s="67"/>
      <c r="AA280" s="123"/>
      <c r="AB280" s="67"/>
    </row>
    <row r="281" ht="12" thickTop="1"/>
  </sheetData>
  <sheetProtection/>
  <mergeCells count="36">
    <mergeCell ref="O106:S106"/>
    <mergeCell ref="P133:R133"/>
    <mergeCell ref="P134:R134"/>
    <mergeCell ref="B178:F178"/>
    <mergeCell ref="O176:S176"/>
    <mergeCell ref="B179:F179"/>
    <mergeCell ref="B177:F177"/>
    <mergeCell ref="H66:K66"/>
    <mergeCell ref="B120:F120"/>
    <mergeCell ref="C257:L257"/>
    <mergeCell ref="B256:F256"/>
    <mergeCell ref="C214:F214"/>
    <mergeCell ref="C225:D225"/>
    <mergeCell ref="P100:R100"/>
    <mergeCell ref="P101:R101"/>
    <mergeCell ref="P103:R103"/>
    <mergeCell ref="O3:S3"/>
    <mergeCell ref="O73:S73"/>
    <mergeCell ref="B6:F6"/>
    <mergeCell ref="B64:F64"/>
    <mergeCell ref="D259:J259"/>
    <mergeCell ref="K259:L259"/>
    <mergeCell ref="N5:T5"/>
    <mergeCell ref="N36:R36"/>
    <mergeCell ref="C208:D208"/>
    <mergeCell ref="C258:L258"/>
    <mergeCell ref="O178:T178"/>
    <mergeCell ref="O170:S170"/>
    <mergeCell ref="S180:U180"/>
    <mergeCell ref="C216:D216"/>
    <mergeCell ref="P180:R180"/>
    <mergeCell ref="O180:O181"/>
    <mergeCell ref="B212:F212"/>
    <mergeCell ref="O179:T179"/>
    <mergeCell ref="H184:J184"/>
    <mergeCell ref="H181:J181"/>
  </mergeCells>
  <printOptions/>
  <pageMargins left="0.2" right="0.2" top="0.6" bottom="0.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Silvi Hoxha</cp:lastModifiedBy>
  <cp:lastPrinted>2009-03-30T13:24:23Z</cp:lastPrinted>
  <dcterms:created xsi:type="dcterms:W3CDTF">2009-01-08T11:27:56Z</dcterms:created>
  <dcterms:modified xsi:type="dcterms:W3CDTF">2020-05-06T13:50:57Z</dcterms:modified>
  <cp:category/>
  <cp:version/>
  <cp:contentType/>
  <cp:contentStatus/>
</cp:coreProperties>
</file>